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Аркуш1" sheetId="1" r:id="rId1"/>
  </sheets>
  <definedNames>
    <definedName name="_xlnm.Print_Titles" localSheetId="0">Аркуш1!$10:$10</definedName>
    <definedName name="_xlnm.Print_Area" localSheetId="0">Аркуш1!$A$1:$J$73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1" l="1"/>
  <c r="G26" i="1"/>
  <c r="I27" i="1"/>
  <c r="G27" i="1"/>
  <c r="I34" i="1"/>
  <c r="G34" i="1"/>
  <c r="I64" i="1"/>
  <c r="I32" i="1"/>
  <c r="G32" i="1" l="1"/>
  <c r="G12" i="1" l="1"/>
  <c r="I14" i="1"/>
  <c r="I60" i="1" l="1"/>
  <c r="I17" i="1" l="1"/>
  <c r="I18" i="1"/>
  <c r="I59" i="1" l="1"/>
  <c r="I36" i="1" l="1"/>
  <c r="I35" i="1"/>
  <c r="G63" i="1"/>
  <c r="I67" i="1" l="1"/>
  <c r="G66" i="1"/>
  <c r="I66" i="1" s="1"/>
  <c r="G65" i="1" l="1"/>
  <c r="I65" i="1" s="1"/>
  <c r="G61" i="1"/>
  <c r="I61" i="1" s="1"/>
  <c r="I42" i="1"/>
  <c r="I45" i="1" l="1"/>
  <c r="I46" i="1"/>
  <c r="I47" i="1"/>
  <c r="I48" i="1"/>
  <c r="I49" i="1"/>
  <c r="I50" i="1"/>
  <c r="G44" i="1"/>
  <c r="I44" i="1" s="1"/>
  <c r="G28" i="1"/>
  <c r="G20" i="1" s="1"/>
  <c r="I31" i="1" l="1"/>
  <c r="I30" i="1" s="1"/>
  <c r="G31" i="1"/>
  <c r="G30" i="1" s="1"/>
  <c r="I16" i="1"/>
  <c r="G43" i="1" l="1"/>
  <c r="G33" i="1" l="1"/>
  <c r="I43" i="1"/>
  <c r="I62" i="1"/>
  <c r="I63" i="1"/>
  <c r="I41" i="1"/>
  <c r="I15" i="1"/>
  <c r="I13" i="1"/>
  <c r="I12" i="1" s="1"/>
  <c r="G11" i="1"/>
  <c r="I28" i="1" l="1"/>
  <c r="G19" i="1"/>
  <c r="G68" i="1" s="1"/>
  <c r="I11" i="1"/>
  <c r="I51" i="1"/>
  <c r="I52" i="1"/>
  <c r="I53" i="1"/>
  <c r="I54" i="1"/>
  <c r="I55" i="1"/>
  <c r="I56" i="1"/>
  <c r="I57" i="1"/>
  <c r="I58" i="1"/>
  <c r="I20" i="1" l="1"/>
  <c r="I19" i="1" s="1"/>
  <c r="I33" i="1"/>
  <c r="I68" i="1" l="1"/>
</calcChain>
</file>

<file path=xl/sharedStrings.xml><?xml version="1.0" encoding="utf-8"?>
<sst xmlns="http://schemas.openxmlformats.org/spreadsheetml/2006/main" count="292" uniqueCount="141">
  <si>
    <t>ОБСЯГИ</t>
  </si>
  <si>
    <t>0458200000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</si>
  <si>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</si>
  <si>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</si>
  <si>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</si>
  <si>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</si>
  <si>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</si>
  <si>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</si>
  <si>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</si>
  <si>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</si>
  <si>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</si>
  <si>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1200000</t>
  </si>
  <si>
    <t/>
  </si>
  <si>
    <t>1210000</t>
  </si>
  <si>
    <t>100</t>
  </si>
  <si>
    <t>УСЬОГО</t>
  </si>
  <si>
    <t>X</t>
  </si>
  <si>
    <t>Додаток 5</t>
  </si>
  <si>
    <t>капітальних вкладень бюджету Новомосковської міської територіальної громади у розрізі інвестиційних проектів</t>
  </si>
  <si>
    <t>у 2025 році</t>
  </si>
  <si>
    <t>Очікуваний рівень готовності проекту на кінець 2025 року, %</t>
  </si>
  <si>
    <t>Обсяг капітальних вкладень місцевого бюджету у 2025 році, гривень</t>
  </si>
  <si>
    <t>Нове будівництво водопровідної мережі по вул. Ігоря Малютіна від вул. Кулебівської до вул. Польової в м. Самар Дніпропетровської області</t>
  </si>
  <si>
    <t>Нове будівництво водопровідної мережі по вул. Польовій від вул. Ігоря Малютіна до вул. Одеської в м. Самар Дніпропетровської області</t>
  </si>
  <si>
    <t>Нове будівництво водопровідної мережі по вул. Одеській від вул. Польової до провул. Київського в м. Самар Дніпропетровської області</t>
  </si>
  <si>
    <t>Нове будівництво водопровідної мережі по вул. Дніпровській в м. Самар Дніпропетровської області</t>
  </si>
  <si>
    <t>Нове будівництво водопровідної мережі по вул. Вишневій, по вул. Територіальної Оборони від вул. Київської до вул. Крайньої в м. Самар Дніпропетровської області</t>
  </si>
  <si>
    <t>Нове будівництво водопровідної мережі по вул. Спаській від вул. Гідності до вул. Чумацької в м. Самар Дніпропетровської області</t>
  </si>
  <si>
    <t>Нове будівництво водопровідної мережі по вул. Чумацькій в районі житлових будинків 22 - 42 в м. Самар Дніпропетровської області</t>
  </si>
  <si>
    <t>Нове будівництво водопровідної мережі по вул. Чумацькій в районі житлових будинків 2 - 22 в м. Самар Дніпропетровської області</t>
  </si>
  <si>
    <t>Нове будівництво водопровідної мережі по вул. Чумацькій в районі житлових будинків 3 - 17 та по пров. Чумацькому в районі житлових будинків 21 - 31 в м. Самар Дніпропетровської області</t>
  </si>
  <si>
    <t>Нове будівництво водопровідної мережі від вул. Гідності до вул. Польової вздовж торгівельної бази «Супер Європа», по  вул. Садовій між провулками Зілізничними, по вул. Басейній в районі житлових будинків 29 – 31 та 38 – 44 в м. Самар Дніпропетровської області</t>
  </si>
  <si>
    <t>Нове будівництво водопровідної мережі по вул. Геннадія Шаповалова від вул. Гідності до вул. В’ячеслава Чорновола в м. Самар Дніпропетровської області</t>
  </si>
  <si>
    <t>Нове будівництво водопровідної мережі по вул. В’ячеслава Чорновола в районі житлових будинків 2 - 10 та 13 - 31, по вул. Вокзальній від вул. Привокзальної до вул. В’ячеслава Чорновола, по вул. Павлоградській в районі житлових будинків 45 - 47 в м. Самар Дніпропетровської області</t>
  </si>
  <si>
    <t>Нове будівництво водопровідної мережі по вул. Вербовій та по вул. В’ячеслава Чорновола в районі житлових будинків 79 - 83 в м. Самар Дніпропетровської області</t>
  </si>
  <si>
    <t>Нове будівництво водопровідної мережі по вул. Харківській, по вул. Центральній в районі житлових будинків 18 - 20, 23 - 43, 81, по вул. Маріупольській в районі житлових будинків 34 - 38 в м. Самар Дніпропетровської області</t>
  </si>
  <si>
    <t>1216091</t>
  </si>
  <si>
    <t>6091</t>
  </si>
  <si>
    <t>0640</t>
  </si>
  <si>
    <t>Будівництво1 об`єктів житлово-комунального господарства</t>
  </si>
  <si>
    <t>0600000</t>
  </si>
  <si>
    <t>0610000</t>
  </si>
  <si>
    <t>Управлiння освiти Самарівської мiської ради</t>
  </si>
  <si>
    <t>Управлiння житлово-комунального господарства та капiтального будiвництва Самарівської мiської ради</t>
  </si>
  <si>
    <t>Будівництво освітніх установ та закладів</t>
  </si>
  <si>
    <t>"Нове будівництво підземного модульного укриття заводського виготовлення до 50 осіб з гідроізоляцією та встановленням допоміжних модулей заводського виготовлення" в Гімназії № 12, 13, 3"</t>
  </si>
  <si>
    <t>0200000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</si>
  <si>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</si>
  <si>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</si>
  <si>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</si>
  <si>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</si>
  <si>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</si>
  <si>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Виконавчий комiтет Самарівської мiської ради</t>
  </si>
  <si>
    <t>Придбання принтеру-ксероксу формату А3</t>
  </si>
  <si>
    <t>0212010</t>
  </si>
  <si>
    <t>2010</t>
  </si>
  <si>
    <t>0731</t>
  </si>
  <si>
    <t>Багатопрофільна стаціонарна медична допомога населенню</t>
  </si>
  <si>
    <t>Придбання джерела безперебійного живлення для комп"ютерного тамографу</t>
  </si>
  <si>
    <t>0212170</t>
  </si>
  <si>
    <t>0611300</t>
  </si>
  <si>
    <t>2024-2025</t>
  </si>
  <si>
    <t>Реконструкція нежитлової будівлі КНП "Новомосковська ЦМЛ" НМР за адресою вул.Сучкова, 40</t>
  </si>
  <si>
    <t>Будівництво закладів охорони здоров"я</t>
  </si>
  <si>
    <t>1216030</t>
  </si>
  <si>
    <t>6030</t>
  </si>
  <si>
    <t>0620</t>
  </si>
  <si>
    <t>Організація благоустрою населених пунктів</t>
  </si>
  <si>
    <t>Поліпшення матеріально-технічної бази у сфері благоустрою (придбання зупинок громадського транспорту)</t>
  </si>
  <si>
    <t>Нове будівництво кладовища в районі вул.Заводська, м.Самар (розроблення ПКД)</t>
  </si>
  <si>
    <t>Будівництво інших об"єктів комунальної власності</t>
  </si>
  <si>
    <t>Нове будівництво соціального житла в м.Самар (виготовлення ПКД та проходження експертизи)</t>
  </si>
  <si>
    <t>0763</t>
  </si>
  <si>
    <t>0990</t>
  </si>
  <si>
    <t>0443</t>
  </si>
  <si>
    <t>0611021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</si>
  <si>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</si>
  <si>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</si>
  <si>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Придбання циркуляційних насосів для котелень гімназій</t>
  </si>
  <si>
    <t>Виконання заходів щодо реалізації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підготовкою, за рахунок субвенції з державного бюджету місцевим бюджетам</t>
  </si>
  <si>
    <t xml:space="preserve">Нове будівництво споруди подвійного призначення з захисними властивостями ПРУ будівлі ліцею №6 за адресою: вул. Зінаїди Білої, 6 м.Новомосковськ Дніпропетровської області </t>
  </si>
  <si>
    <t>Нове будівництво споруди подвійного призначення з захисними властивостями ПРУ будівлі ліцею №18 за адресою: вул. Паланкова, 9-А м. Новомосковськ Дніпропетровської області</t>
  </si>
  <si>
    <t>Придбання промислової електричної сковороди</t>
  </si>
  <si>
    <t>1000000</t>
  </si>
  <si>
    <t>Управління  культури, молоді, спорту та туризму Самарівської міської ради</t>
  </si>
  <si>
    <t>1010000</t>
  </si>
  <si>
    <t>Управління  культури, молоді,  спорту та туризму Самарівської міської ради</t>
  </si>
  <si>
    <t>0611291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</si>
  <si>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</si>
  <si>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</si>
  <si>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Співфінансування 10% на закупівлю засобів навчання та комп’ютерного обладнання для оснащення навчальних кабінетів предмета “Захист України”</t>
  </si>
  <si>
    <t>0611292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</si>
  <si>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</si>
  <si>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</si>
  <si>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Придбання засобів навчання та комп’ютерного обладнання для оснащення навчальних кабінетів предмета “Захист України”</t>
  </si>
  <si>
    <t>Нове будівництво напірного каналізаційного колектору від Гімназії №4 міста Самар, за адресою: вул.Гідності 103, до провулку Благодатного у м.Самар Дніпропетровської області ( у т.ч. виготовлення ПКД)</t>
  </si>
  <si>
    <t>Поліпшення матеріально-технічної бази у сфері благоустрою (придбання вуличних спортивних та ігрових комплексів)</t>
  </si>
  <si>
    <t>Поліпшення матеріально-технічної бази у сфері благоустрою</t>
  </si>
  <si>
    <t>1183</t>
  </si>
  <si>
    <t>0611184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</si>
  <si>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</si>
  <si>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</si>
  <si>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</si>
  <si>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</si>
  <si>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</si>
  <si>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 xml:space="preserve">Співфінансування заходів(10%),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 </t>
  </si>
  <si>
    <t>Нове будівництво майданчику скейт парку за адресою: Дніпропетровська область, м.Самар, вулиця Паланкова, парк імені Сучкова</t>
  </si>
  <si>
    <t>Улаштування зеленої зони, клумб, квітників та системи поливу на території парку ім.Сучкова за адресою: вул.Паланкова, місто Самар, Дніпропетровська область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</si>
  <si>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</si>
  <si>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1211261</t>
  </si>
  <si>
    <t>1211262</t>
  </si>
  <si>
    <t>1014083</t>
  </si>
  <si>
    <t>0829</t>
  </si>
  <si>
    <t>Будівництво закладів культури і мистецтва</t>
  </si>
  <si>
    <t>3100000</t>
  </si>
  <si>
    <t>Управління по роботі з активами Самарівської міської ради</t>
  </si>
  <si>
    <t>3110000</t>
  </si>
  <si>
    <t>3110160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</si>
  <si>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</si>
  <si>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</si>
  <si>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Придбання комп"ютерної техніки та БФП</t>
  </si>
  <si>
    <t>Нове будівництво модульного укриття заводського виготовлення до 50 осіб з гідроізоляцією та встановленням допоміжних модулей заводського виготовлення в Гімназії №15 міста Новомосковська (за рахунок запозичення)</t>
  </si>
  <si>
    <t>Співфінансування по новому будівництву споруди подвійного призначення з захисними властивостями ПРУ будівлі ліцею № 18 за адресою: вул. Паланочна, 9-А, м.Новомосковськ (за рахунок запозичення)</t>
  </si>
  <si>
    <t>Співфінансування по новому будівництву споруди подвійного призначення з захисними властивостями ПРУ будівлі ліцею № 6 за адресою: вул. Зінаїди Білої, 6, м.Новомосковськ (за рахунок запозичення)</t>
  </si>
  <si>
    <t>Коригування ПКД по об"єкту "Нове будівництво споруди подвійного призначення з захисними властивостями ПРУ будівлі ліцею №6 за адресою: вул. Зінаїди Білої, 6 м.Новомосковськ Дніпропетровської області "</t>
  </si>
  <si>
    <t>Коригування ПКД по об"єкту "Нове будівництво споруди подвійного призначення з захисними властивостями ПРУ будівлі ліцею №18 за адресою: вул. Паланкова, 9-А м. Новомосковськ Дніпропетровської області"</t>
  </si>
  <si>
    <t>Нове будівництво водопровідної мережі по вул. Севастопольській від вул. Одеської до вул. Ігоря Малютіна в          м. Самар Дніпропетровської області</t>
  </si>
  <si>
    <t>Нове будівництво водопровідної мережі по вул. Севастопольській від вул. Ігоря Малютіна до пров. Академіка Жлуктенка в м. Самар Дніпропетровської області</t>
  </si>
  <si>
    <t>Оновлення матеріально-технічної бази</t>
  </si>
  <si>
    <t>Реконструкція південної сторони фасаду та прибудинкової території КЗ"ПК "Металург" м.Самар за адресою: Дніпропетровська обл., м.Самар, вул. Паланкова, 6А"</t>
  </si>
  <si>
    <t xml:space="preserve">Реконструкція нежитлової будівлі за адресою: м.Самар, вул.Гідності,206 </t>
  </si>
  <si>
    <t>до рішення виконавчого комітету</t>
  </si>
  <si>
    <t>Керуючий справами</t>
  </si>
  <si>
    <t>Яків КЛИМЕНОВ</t>
  </si>
  <si>
    <t>Придбання найпростіших укриттів</t>
  </si>
  <si>
    <t>Нове будівництво модульного укриття заводського виготовлення до 50 осіб з гідроізоляцією та встановленням допоміжних модулей заводського виготовлення в КЗ ЗДО №5 "Веселка", №3 "Ромашка", №7 "Ластівка"  ( у т.ч. виготовлення ПКД)</t>
  </si>
  <si>
    <t>Начальник фінансового управління
 Самарівської міської ради</t>
  </si>
  <si>
    <t>Наталія КОВТУНЕНКО</t>
  </si>
  <si>
    <t>0320</t>
  </si>
  <si>
    <t>Заходи із запобігання та ліквідації надзвичайних ситуацій та наслідків стихійного лиха</t>
  </si>
  <si>
    <t>від 23.07.2025р. №514/0/6-25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</si>
</sst>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;\-#,##0.00;#,&quot;-&quot;"/>
    <numFmt numFmtId="165" formatCode="#,##0.00_ ;\-#,##0.00\ "/>
    <numFmt numFmtId="166" formatCode="#,##0;\-#,##0;#,&quot;-&quot;"/>
    <numFmt numFmtId="167" formatCode="#,##0_ ;\-#,##0\ "/>
  </numFmts>
  <fonts count="12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7" fillId="0" borderId="0" xfId="0" applyFont="1"/>
    <xf numFmtId="0" fontId="0" fillId="0" borderId="0" xfId="0"/>
    <xf numFmtId="0" fontId="9" fillId="0" borderId="0" xfId="0" applyFont="1"/>
    <xf numFmtId="0" fontId="10" fillId="0" borderId="0" xfId="0" applyFont="1" applyFill="1"/>
    <xf numFmtId="0" fontId="10" fillId="0" borderId="0" xfId="0" applyFont="1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0" fillId="0" borderId="0" xfId="0" applyNumberFormat="1"/>
    <xf numFmtId="165" fontId="1" fillId="2" borderId="1" xfId="0" applyNumberFormat="1" applyFont="1" applyFill="1" applyBorder="1" applyAlignment="1">
      <alignment horizontal="right" vertical="center"/>
    </xf>
    <xf numFmtId="0" fontId="0" fillId="0" borderId="1" xfId="0" quotePrefix="1" applyBorder="1" applyAlignment="1">
      <alignment horizontal="center" vertical="center" wrapText="1"/>
    </xf>
    <xf numFmtId="4" fontId="0" fillId="0" borderId="1" xfId="0" quotePrefix="1" applyNumberFormat="1" applyBorder="1" applyAlignment="1">
      <alignment horizontal="center" vertical="center" wrapText="1"/>
    </xf>
    <xf numFmtId="4" fontId="0" fillId="0" borderId="1" xfId="0" quotePrefix="1" applyNumberForma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quotePrefix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right" vertical="center"/>
    </xf>
    <xf numFmtId="166" fontId="0" fillId="0" borderId="1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left" vertical="center" wrapText="1"/>
    </xf>
    <xf numFmtId="166" fontId="0" fillId="0" borderId="1" xfId="0" applyNumberFormat="1" applyBorder="1" applyAlignment="1">
      <alignment horizontal="right" vertical="center"/>
    </xf>
    <xf numFmtId="49" fontId="0" fillId="0" borderId="1" xfId="0" applyNumberFormat="1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49" fontId="0" fillId="3" borderId="1" xfId="0" quotePrefix="1" applyNumberFormat="1" applyFill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left" vertical="center" wrapText="1"/>
    </xf>
    <xf numFmtId="4" fontId="0" fillId="0" borderId="1" xfId="0" applyNumberFormat="1" applyFont="1" applyBorder="1" applyAlignment="1">
      <alignment vertical="center"/>
    </xf>
    <xf numFmtId="0" fontId="0" fillId="0" borderId="0" xfId="0" applyFont="1"/>
    <xf numFmtId="49" fontId="0" fillId="0" borderId="1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vertical="center"/>
    </xf>
    <xf numFmtId="0" fontId="1" fillId="0" borderId="1" xfId="0" quotePrefix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quotePrefix="1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right" vertical="center"/>
    </xf>
    <xf numFmtId="164" fontId="0" fillId="0" borderId="1" xfId="0" applyNumberFormat="1" applyFill="1" applyBorder="1" applyAlignment="1">
      <alignment horizontal="right" vertical="center"/>
    </xf>
    <xf numFmtId="166" fontId="0" fillId="0" borderId="1" xfId="0" applyNumberFormat="1" applyFont="1" applyFill="1" applyBorder="1" applyAlignment="1">
      <alignment horizontal="right" vertical="center"/>
    </xf>
    <xf numFmtId="4" fontId="0" fillId="0" borderId="0" xfId="0" applyNumberFormat="1" applyFont="1"/>
    <xf numFmtId="165" fontId="0" fillId="0" borderId="0" xfId="0" applyNumberFormat="1"/>
    <xf numFmtId="0" fontId="0" fillId="3" borderId="1" xfId="0" quotePrefix="1" applyFill="1" applyBorder="1" applyAlignment="1">
      <alignment horizontal="center" vertical="center" wrapText="1"/>
    </xf>
    <xf numFmtId="4" fontId="0" fillId="3" borderId="1" xfId="0" quotePrefix="1" applyNumberFormat="1" applyFill="1" applyBorder="1" applyAlignment="1">
      <alignment horizontal="center" vertical="center" wrapText="1"/>
    </xf>
    <xf numFmtId="4" fontId="0" fillId="3" borderId="1" xfId="0" quotePrefix="1" applyNumberFormat="1" applyFill="1" applyBorder="1" applyAlignment="1">
      <alignment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right" vertical="center"/>
    </xf>
    <xf numFmtId="164" fontId="0" fillId="3" borderId="1" xfId="0" applyNumberFormat="1" applyFont="1" applyFill="1" applyBorder="1" applyAlignment="1">
      <alignment horizontal="right" vertical="center"/>
    </xf>
    <xf numFmtId="166" fontId="0" fillId="3" borderId="1" xfId="0" applyNumberFormat="1" applyFont="1" applyFill="1" applyBorder="1" applyAlignment="1">
      <alignment horizontal="right" vertical="center"/>
    </xf>
    <xf numFmtId="0" fontId="0" fillId="3" borderId="0" xfId="0" applyFill="1"/>
    <xf numFmtId="0" fontId="0" fillId="3" borderId="1" xfId="0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/>
    <xf numFmtId="0" fontId="11" fillId="0" borderId="0" xfId="0" applyFont="1"/>
    <xf numFmtId="0" fontId="11" fillId="0" borderId="0" xfId="0" applyFont="1" applyAlignment="1">
      <alignment wrapText="1"/>
    </xf>
    <xf numFmtId="0" fontId="6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tabSelected="1" view="pageBreakPreview" zoomScale="80" zoomScaleNormal="65" zoomScaleSheetLayoutView="80" workbookViewId="0">
      <selection activeCell="A4" sqref="A4:J4"/>
    </sheetView>
  </sheetViews>
  <sheetFormatPr defaultRowHeight="12.75" x14ac:dyDescent="0.2"/>
  <cols>
    <col min="1" max="3" width="12" customWidth="1"/>
    <col min="4" max="4" width="48.85546875" customWidth="1"/>
    <col min="5" max="5" width="91.42578125" customWidth="1"/>
    <col min="6" max="6" width="13.7109375" customWidth="1"/>
    <col min="7" max="7" width="14.85546875" customWidth="1"/>
    <col min="8" max="8" width="13.7109375" customWidth="1"/>
    <col min="9" max="9" width="15.140625" customWidth="1"/>
    <col min="10" max="10" width="13.7109375" customWidth="1"/>
    <col min="12" max="12" width="10.7109375" bestFit="1" customWidth="1"/>
    <col min="13" max="13" width="23.5703125" customWidth="1"/>
  </cols>
  <sheetData>
    <row r="1" spans="1:10" ht="15.75" x14ac:dyDescent="0.2">
      <c r="G1" s="5" t="s">
        <v>17</v>
      </c>
    </row>
    <row r="2" spans="1:10" ht="15.75" x14ac:dyDescent="0.25">
      <c r="G2" s="6" t="s">
        <v>131</v>
      </c>
    </row>
    <row r="3" spans="1:10" ht="15.75" x14ac:dyDescent="0.25">
      <c r="G3" s="6" t="s">
        <v>140</v>
      </c>
    </row>
    <row r="4" spans="1:10" ht="15.75" x14ac:dyDescent="0.2">
      <c r="A4" s="73" t="s">
        <v>0</v>
      </c>
      <c r="B4" s="73"/>
      <c r="C4" s="73"/>
      <c r="D4" s="73"/>
      <c r="E4" s="73"/>
      <c r="F4" s="73"/>
      <c r="G4" s="73"/>
      <c r="H4" s="73"/>
      <c r="I4" s="73"/>
      <c r="J4" s="73"/>
    </row>
    <row r="5" spans="1:10" ht="15.75" x14ac:dyDescent="0.2">
      <c r="A5" s="73" t="s">
        <v>18</v>
      </c>
      <c r="B5" s="73"/>
      <c r="C5" s="73"/>
      <c r="D5" s="73"/>
      <c r="E5" s="73"/>
      <c r="F5" s="73"/>
      <c r="G5" s="73"/>
      <c r="H5" s="73"/>
      <c r="I5" s="73"/>
      <c r="J5" s="73"/>
    </row>
    <row r="6" spans="1:10" ht="15.75" x14ac:dyDescent="0.2">
      <c r="A6" s="73" t="s">
        <v>19</v>
      </c>
      <c r="B6" s="73"/>
      <c r="C6" s="73"/>
      <c r="D6" s="73"/>
      <c r="E6" s="73"/>
      <c r="F6" s="73"/>
      <c r="G6" s="73"/>
      <c r="H6" s="73"/>
      <c r="I6" s="73"/>
      <c r="J6" s="73"/>
    </row>
    <row r="7" spans="1:10" x14ac:dyDescent="0.2">
      <c r="A7" s="1" t="s">
        <v>1</v>
      </c>
    </row>
    <row r="8" spans="1:10" x14ac:dyDescent="0.2">
      <c r="A8" t="s">
        <v>2</v>
      </c>
      <c r="J8" s="2"/>
    </row>
    <row r="9" spans="1:10" ht="71.25" customHeight="1" x14ac:dyDescent="0.2">
      <c r="A9" s="3" t="s">
        <v>3</v>
      </c>
      <c r="B9" s="3" t="s">
        <v>4</v>
      </c>
      <c r="C9" s="3" t="s">
        <v>5</v>
      </c>
      <c r="D9" s="4" t="s">
        <v>6</v>
      </c>
      <c r="E9" s="4" t="s">
        <v>7</v>
      </c>
      <c r="F9" s="3" t="s">
        <v>8</v>
      </c>
      <c r="G9" s="3" t="s">
        <v>9</v>
      </c>
      <c r="H9" s="3" t="s">
        <v>10</v>
      </c>
      <c r="I9" s="3" t="s">
        <v>21</v>
      </c>
      <c r="J9" s="3" t="s">
        <v>20</v>
      </c>
    </row>
    <row r="10" spans="1:10" x14ac:dyDescent="0.2">
      <c r="A10" s="4">
        <v>1</v>
      </c>
      <c r="B10" s="4">
        <v>2</v>
      </c>
      <c r="C10" s="4">
        <v>3</v>
      </c>
      <c r="D10" s="4">
        <v>4</v>
      </c>
      <c r="E10" s="4">
        <v>5</v>
      </c>
      <c r="F10" s="4">
        <v>6</v>
      </c>
      <c r="G10" s="4">
        <v>7</v>
      </c>
      <c r="H10" s="4">
        <v>8</v>
      </c>
      <c r="I10" s="4">
        <v>9</v>
      </c>
      <c r="J10" s="4">
        <v>10</v>
      </c>
    </row>
    <row r="11" spans="1:10" s="8" customFormat="1" ht="21" customHeight="1" x14ac:dyDescent="0.2">
      <c r="A11" s="13" t="s">
        <v>46</v>
      </c>
      <c r="B11" s="13" t="s">
        <v>12</v>
      </c>
      <c r="C11" s="13" t="s">
        <v>12</v>
      </c>
      <c r="D11" s="14" t="s">
        <v>52</v>
      </c>
      <c r="E11" s="15"/>
      <c r="F11" s="13"/>
      <c r="G11" s="26">
        <f>+G12</f>
        <v>6704201</v>
      </c>
      <c r="H11" s="16"/>
      <c r="I11" s="26">
        <f>+I12</f>
        <v>6704201</v>
      </c>
      <c r="J11" s="29"/>
    </row>
    <row r="12" spans="1:10" s="8" customFormat="1" ht="21" customHeight="1" x14ac:dyDescent="0.2">
      <c r="A12" s="13" t="s">
        <v>47</v>
      </c>
      <c r="B12" s="13" t="s">
        <v>12</v>
      </c>
      <c r="C12" s="13" t="s">
        <v>12</v>
      </c>
      <c r="D12" s="14" t="s">
        <v>52</v>
      </c>
      <c r="E12" s="15"/>
      <c r="F12" s="13"/>
      <c r="G12" s="26">
        <f>SUM(G13:G18)</f>
        <v>6704201</v>
      </c>
      <c r="H12" s="16"/>
      <c r="I12" s="26">
        <f>SUM(I13:I18)</f>
        <v>6704201</v>
      </c>
      <c r="J12" s="29"/>
    </row>
    <row r="13" spans="1:10" s="8" customFormat="1" ht="54.75" customHeight="1" x14ac:dyDescent="0.2">
      <c r="A13" s="12" t="s">
        <v>48</v>
      </c>
      <c r="B13" s="12" t="s">
        <v>49</v>
      </c>
      <c r="C13" s="12" t="s">
        <v>50</v>
      </c>
      <c r="D13" s="31" t="s">
        <v>51</v>
      </c>
      <c r="E13" s="30" t="s">
        <v>53</v>
      </c>
      <c r="F13" s="12">
        <v>2025</v>
      </c>
      <c r="G13" s="33">
        <v>95200</v>
      </c>
      <c r="H13" s="16">
        <v>0</v>
      </c>
      <c r="I13" s="33">
        <f>+G13</f>
        <v>95200</v>
      </c>
      <c r="J13" s="18" t="s">
        <v>14</v>
      </c>
    </row>
    <row r="14" spans="1:10" s="8" customFormat="1" ht="54.75" customHeight="1" x14ac:dyDescent="0.2">
      <c r="A14" s="12" t="s">
        <v>48</v>
      </c>
      <c r="B14" s="12" t="s">
        <v>49</v>
      </c>
      <c r="C14" s="12" t="s">
        <v>50</v>
      </c>
      <c r="D14" s="31" t="s">
        <v>51</v>
      </c>
      <c r="E14" s="30" t="s">
        <v>128</v>
      </c>
      <c r="F14" s="12">
        <v>2025</v>
      </c>
      <c r="G14" s="33">
        <v>37650</v>
      </c>
      <c r="H14" s="16">
        <v>0</v>
      </c>
      <c r="I14" s="33">
        <f>+G14</f>
        <v>37650</v>
      </c>
      <c r="J14" s="39">
        <v>100</v>
      </c>
    </row>
    <row r="15" spans="1:10" s="8" customFormat="1" ht="29.25" customHeight="1" x14ac:dyDescent="0.2">
      <c r="A15" s="12" t="s">
        <v>54</v>
      </c>
      <c r="B15" s="12" t="s">
        <v>55</v>
      </c>
      <c r="C15" s="32" t="s">
        <v>56</v>
      </c>
      <c r="D15" s="17" t="s">
        <v>57</v>
      </c>
      <c r="E15" s="30" t="s">
        <v>58</v>
      </c>
      <c r="F15" s="12">
        <v>2025</v>
      </c>
      <c r="G15" s="33">
        <v>1452000</v>
      </c>
      <c r="H15" s="16">
        <v>0</v>
      </c>
      <c r="I15" s="33">
        <f>+G15</f>
        <v>1452000</v>
      </c>
      <c r="J15" s="18" t="s">
        <v>14</v>
      </c>
    </row>
    <row r="16" spans="1:10" s="8" customFormat="1" ht="29.25" customHeight="1" x14ac:dyDescent="0.2">
      <c r="A16" s="12" t="s">
        <v>54</v>
      </c>
      <c r="B16" s="12" t="s">
        <v>55</v>
      </c>
      <c r="C16" s="32" t="s">
        <v>56</v>
      </c>
      <c r="D16" s="17" t="s">
        <v>57</v>
      </c>
      <c r="E16" s="30" t="s">
        <v>82</v>
      </c>
      <c r="F16" s="12">
        <v>2025</v>
      </c>
      <c r="G16" s="33">
        <v>33800</v>
      </c>
      <c r="H16" s="16">
        <v>0</v>
      </c>
      <c r="I16" s="33">
        <f>+G16</f>
        <v>33800</v>
      </c>
      <c r="J16" s="18" t="s">
        <v>14</v>
      </c>
    </row>
    <row r="17" spans="1:12" s="8" customFormat="1" x14ac:dyDescent="0.2">
      <c r="A17" s="34" t="s">
        <v>59</v>
      </c>
      <c r="B17" s="12">
        <v>2170</v>
      </c>
      <c r="C17" s="40" t="s">
        <v>72</v>
      </c>
      <c r="D17" s="17" t="s">
        <v>63</v>
      </c>
      <c r="E17" s="30" t="s">
        <v>62</v>
      </c>
      <c r="F17" s="12" t="s">
        <v>61</v>
      </c>
      <c r="G17" s="33">
        <v>3586439</v>
      </c>
      <c r="H17" s="16">
        <v>0</v>
      </c>
      <c r="I17" s="33">
        <f t="shared" ref="I17:I18" si="0">+G17</f>
        <v>3586439</v>
      </c>
      <c r="J17" s="18" t="s">
        <v>14</v>
      </c>
    </row>
    <row r="18" spans="1:12" s="8" customFormat="1" x14ac:dyDescent="0.2">
      <c r="A18" s="34" t="s">
        <v>59</v>
      </c>
      <c r="B18" s="12">
        <v>2170</v>
      </c>
      <c r="C18" s="40" t="s">
        <v>72</v>
      </c>
      <c r="D18" s="17" t="s">
        <v>63</v>
      </c>
      <c r="E18" s="68" t="s">
        <v>130</v>
      </c>
      <c r="F18" s="12">
        <v>2025</v>
      </c>
      <c r="G18" s="33">
        <v>1499112</v>
      </c>
      <c r="H18" s="16"/>
      <c r="I18" s="33">
        <f t="shared" si="0"/>
        <v>1499112</v>
      </c>
      <c r="J18" s="39">
        <v>100</v>
      </c>
    </row>
    <row r="19" spans="1:12" s="8" customFormat="1" ht="20.25" customHeight="1" x14ac:dyDescent="0.2">
      <c r="A19" s="13" t="s">
        <v>40</v>
      </c>
      <c r="B19" s="13" t="s">
        <v>12</v>
      </c>
      <c r="C19" s="13" t="s">
        <v>12</v>
      </c>
      <c r="D19" s="14" t="s">
        <v>42</v>
      </c>
      <c r="E19" s="15"/>
      <c r="F19" s="13"/>
      <c r="G19" s="27">
        <f>+G20</f>
        <v>25831531</v>
      </c>
      <c r="H19" s="16"/>
      <c r="I19" s="27">
        <f>+I20</f>
        <v>25831531</v>
      </c>
      <c r="J19" s="29"/>
    </row>
    <row r="20" spans="1:12" s="8" customFormat="1" ht="20.25" customHeight="1" x14ac:dyDescent="0.2">
      <c r="A20" s="13" t="s">
        <v>41</v>
      </c>
      <c r="B20" s="13" t="s">
        <v>12</v>
      </c>
      <c r="C20" s="13" t="s">
        <v>12</v>
      </c>
      <c r="D20" s="14" t="s">
        <v>42</v>
      </c>
      <c r="E20" s="15"/>
      <c r="F20" s="13"/>
      <c r="G20" s="27">
        <f>SUM(G21:G29)-G23-G24</f>
        <v>25831531</v>
      </c>
      <c r="H20" s="16"/>
      <c r="I20" s="27">
        <f>SUM(I21:I29)</f>
        <v>25831531</v>
      </c>
      <c r="J20" s="29"/>
    </row>
    <row r="21" spans="1:12" s="45" customFormat="1" ht="42.75" customHeight="1" x14ac:dyDescent="0.2">
      <c r="A21" s="46" t="s">
        <v>75</v>
      </c>
      <c r="B21" s="35">
        <v>1021</v>
      </c>
      <c r="C21" s="35" t="s">
        <v>76</v>
      </c>
      <c r="D21" s="43" t="s">
        <v>77</v>
      </c>
      <c r="E21" s="38" t="s">
        <v>78</v>
      </c>
      <c r="F21" s="35">
        <v>2025</v>
      </c>
      <c r="G21" s="44">
        <v>99610</v>
      </c>
      <c r="H21" s="16">
        <v>0</v>
      </c>
      <c r="I21" s="44">
        <v>99610</v>
      </c>
      <c r="J21" s="47">
        <v>100</v>
      </c>
    </row>
    <row r="22" spans="1:12" s="45" customFormat="1" ht="74.25" customHeight="1" x14ac:dyDescent="0.2">
      <c r="A22" s="23" t="s">
        <v>100</v>
      </c>
      <c r="B22" s="23" t="s">
        <v>98</v>
      </c>
      <c r="C22" s="24" t="s">
        <v>73</v>
      </c>
      <c r="D22" s="25" t="s">
        <v>101</v>
      </c>
      <c r="E22" s="38" t="s">
        <v>105</v>
      </c>
      <c r="F22" s="35">
        <v>2025</v>
      </c>
      <c r="G22" s="44">
        <v>260000</v>
      </c>
      <c r="H22" s="16">
        <v>0</v>
      </c>
      <c r="I22" s="44">
        <v>26000</v>
      </c>
      <c r="J22" s="47">
        <v>100</v>
      </c>
    </row>
    <row r="23" spans="1:12" s="45" customFormat="1" ht="75" customHeight="1" x14ac:dyDescent="0.2">
      <c r="A23" s="23" t="s">
        <v>99</v>
      </c>
      <c r="B23" s="23" t="s">
        <v>102</v>
      </c>
      <c r="C23" s="24" t="s">
        <v>73</v>
      </c>
      <c r="D23" s="25" t="s">
        <v>103</v>
      </c>
      <c r="E23" s="38" t="s">
        <v>104</v>
      </c>
      <c r="F23" s="35">
        <v>2025</v>
      </c>
      <c r="G23" s="44">
        <v>260000</v>
      </c>
      <c r="H23" s="16">
        <v>0</v>
      </c>
      <c r="I23" s="44">
        <v>234000</v>
      </c>
      <c r="J23" s="47">
        <v>100</v>
      </c>
      <c r="L23" s="57"/>
    </row>
    <row r="24" spans="1:12" s="45" customFormat="1" ht="86.25" customHeight="1" x14ac:dyDescent="0.2">
      <c r="A24" s="46" t="s">
        <v>87</v>
      </c>
      <c r="B24" s="35" t="s">
        <v>88</v>
      </c>
      <c r="C24" s="35" t="s">
        <v>73</v>
      </c>
      <c r="D24" s="43" t="s">
        <v>89</v>
      </c>
      <c r="E24" s="38" t="s">
        <v>90</v>
      </c>
      <c r="F24" s="35">
        <v>2025</v>
      </c>
      <c r="G24" s="44">
        <v>75000</v>
      </c>
      <c r="H24" s="36">
        <v>0</v>
      </c>
      <c r="I24" s="44">
        <v>7500</v>
      </c>
      <c r="J24" s="47">
        <v>100</v>
      </c>
    </row>
    <row r="25" spans="1:12" s="45" customFormat="1" ht="84.75" customHeight="1" x14ac:dyDescent="0.2">
      <c r="A25" s="12" t="s">
        <v>91</v>
      </c>
      <c r="B25" s="12" t="s">
        <v>92</v>
      </c>
      <c r="C25" s="12" t="s">
        <v>73</v>
      </c>
      <c r="D25" s="31" t="s">
        <v>93</v>
      </c>
      <c r="E25" s="17" t="s">
        <v>94</v>
      </c>
      <c r="F25" s="35">
        <v>2025</v>
      </c>
      <c r="G25" s="44">
        <v>75000</v>
      </c>
      <c r="H25" s="36">
        <v>0</v>
      </c>
      <c r="I25" s="44">
        <v>67500</v>
      </c>
      <c r="J25" s="47">
        <v>100</v>
      </c>
    </row>
    <row r="26" spans="1:12" s="45" customFormat="1" ht="42" customHeight="1" x14ac:dyDescent="0.2">
      <c r="A26" s="34" t="s">
        <v>60</v>
      </c>
      <c r="B26" s="12">
        <v>1300</v>
      </c>
      <c r="C26" s="41" t="s">
        <v>73</v>
      </c>
      <c r="D26" s="17" t="s">
        <v>44</v>
      </c>
      <c r="E26" s="17" t="s">
        <v>135</v>
      </c>
      <c r="F26" s="35">
        <v>2025</v>
      </c>
      <c r="G26" s="44">
        <f>100000+200000</f>
        <v>300000</v>
      </c>
      <c r="H26" s="36">
        <v>0</v>
      </c>
      <c r="I26" s="44">
        <f>G26</f>
        <v>300000</v>
      </c>
      <c r="J26" s="47">
        <v>100</v>
      </c>
    </row>
    <row r="27" spans="1:12" s="45" customFormat="1" ht="38.25" customHeight="1" x14ac:dyDescent="0.2">
      <c r="A27" s="34" t="s">
        <v>60</v>
      </c>
      <c r="B27" s="12">
        <v>1300</v>
      </c>
      <c r="C27" s="41" t="s">
        <v>73</v>
      </c>
      <c r="D27" s="17" t="s">
        <v>44</v>
      </c>
      <c r="E27" s="17" t="s">
        <v>95</v>
      </c>
      <c r="F27" s="35">
        <v>2025</v>
      </c>
      <c r="G27" s="44">
        <f>267898-255000</f>
        <v>12898</v>
      </c>
      <c r="H27" s="36">
        <v>0</v>
      </c>
      <c r="I27" s="44">
        <f>G27</f>
        <v>12898</v>
      </c>
      <c r="J27" s="47">
        <v>100</v>
      </c>
    </row>
    <row r="28" spans="1:12" s="8" customFormat="1" ht="29.25" customHeight="1" x14ac:dyDescent="0.2">
      <c r="A28" s="34" t="s">
        <v>60</v>
      </c>
      <c r="B28" s="12">
        <v>1300</v>
      </c>
      <c r="C28" s="41" t="s">
        <v>73</v>
      </c>
      <c r="D28" s="17" t="s">
        <v>44</v>
      </c>
      <c r="E28" s="17" t="s">
        <v>45</v>
      </c>
      <c r="F28" s="12">
        <v>2025</v>
      </c>
      <c r="G28" s="28">
        <f>5447368+11454160+317056+40483</f>
        <v>17259067</v>
      </c>
      <c r="H28" s="16">
        <v>0</v>
      </c>
      <c r="I28" s="28">
        <f>+G28</f>
        <v>17259067</v>
      </c>
      <c r="J28" s="30">
        <v>100</v>
      </c>
    </row>
    <row r="29" spans="1:12" s="8" customFormat="1" ht="45" customHeight="1" x14ac:dyDescent="0.2">
      <c r="A29" s="34" t="s">
        <v>60</v>
      </c>
      <c r="B29" s="12">
        <v>1300</v>
      </c>
      <c r="C29" s="41" t="s">
        <v>73</v>
      </c>
      <c r="D29" s="17" t="s">
        <v>44</v>
      </c>
      <c r="E29" s="17" t="s">
        <v>121</v>
      </c>
      <c r="F29" s="12">
        <v>2025</v>
      </c>
      <c r="G29" s="28">
        <v>7824956</v>
      </c>
      <c r="H29" s="16">
        <v>0</v>
      </c>
      <c r="I29" s="28">
        <v>7824956</v>
      </c>
      <c r="J29" s="30">
        <v>100</v>
      </c>
    </row>
    <row r="30" spans="1:12" s="8" customFormat="1" ht="29.25" customHeight="1" x14ac:dyDescent="0.2">
      <c r="A30" s="48" t="s">
        <v>83</v>
      </c>
      <c r="B30" s="13"/>
      <c r="C30" s="49"/>
      <c r="D30" s="50" t="s">
        <v>84</v>
      </c>
      <c r="E30" s="17"/>
      <c r="F30" s="12"/>
      <c r="G30" s="51">
        <f>G31</f>
        <v>322200</v>
      </c>
      <c r="H30" s="16"/>
      <c r="I30" s="51">
        <f>I31</f>
        <v>322200</v>
      </c>
      <c r="J30" s="30"/>
    </row>
    <row r="31" spans="1:12" s="8" customFormat="1" ht="29.25" customHeight="1" x14ac:dyDescent="0.2">
      <c r="A31" s="48" t="s">
        <v>85</v>
      </c>
      <c r="B31" s="13"/>
      <c r="C31" s="49"/>
      <c r="D31" s="50" t="s">
        <v>86</v>
      </c>
      <c r="E31" s="17"/>
      <c r="F31" s="12"/>
      <c r="G31" s="51">
        <f>G32</f>
        <v>322200</v>
      </c>
      <c r="H31" s="16"/>
      <c r="I31" s="51">
        <f>I32</f>
        <v>322200</v>
      </c>
      <c r="J31" s="30"/>
    </row>
    <row r="32" spans="1:12" s="8" customFormat="1" ht="37.5" customHeight="1" x14ac:dyDescent="0.2">
      <c r="A32" s="34" t="s">
        <v>111</v>
      </c>
      <c r="B32" s="12">
        <v>4083</v>
      </c>
      <c r="C32" s="41" t="s">
        <v>112</v>
      </c>
      <c r="D32" s="17" t="s">
        <v>113</v>
      </c>
      <c r="E32" s="17" t="s">
        <v>129</v>
      </c>
      <c r="F32" s="12">
        <v>2025</v>
      </c>
      <c r="G32" s="28">
        <f>300000+22200</f>
        <v>322200</v>
      </c>
      <c r="H32" s="16">
        <v>0</v>
      </c>
      <c r="I32" s="28">
        <f>300000+22200</f>
        <v>322200</v>
      </c>
      <c r="J32" s="30">
        <v>100</v>
      </c>
    </row>
    <row r="33" spans="1:13" ht="27.75" customHeight="1" x14ac:dyDescent="0.2">
      <c r="A33" s="13" t="s">
        <v>11</v>
      </c>
      <c r="B33" s="13" t="s">
        <v>12</v>
      </c>
      <c r="C33" s="13" t="s">
        <v>12</v>
      </c>
      <c r="D33" s="14" t="s">
        <v>43</v>
      </c>
      <c r="E33" s="15"/>
      <c r="F33" s="13" t="s">
        <v>12</v>
      </c>
      <c r="G33" s="16">
        <f>G34</f>
        <v>290857193</v>
      </c>
      <c r="H33" s="16"/>
      <c r="I33" s="16">
        <f>I34</f>
        <v>290857193</v>
      </c>
      <c r="J33" s="16"/>
    </row>
    <row r="34" spans="1:13" ht="29.25" customHeight="1" x14ac:dyDescent="0.2">
      <c r="A34" s="13" t="s">
        <v>13</v>
      </c>
      <c r="B34" s="13" t="s">
        <v>12</v>
      </c>
      <c r="C34" s="13" t="s">
        <v>12</v>
      </c>
      <c r="D34" s="14" t="s">
        <v>43</v>
      </c>
      <c r="E34" s="15"/>
      <c r="F34" s="13" t="s">
        <v>12</v>
      </c>
      <c r="G34" s="16">
        <f>SUM(G35:G64)-G37-G38</f>
        <v>290857193</v>
      </c>
      <c r="H34" s="16"/>
      <c r="I34" s="16">
        <f>SUM(I35:I64)</f>
        <v>290857193</v>
      </c>
      <c r="J34" s="16"/>
    </row>
    <row r="35" spans="1:13" s="45" customFormat="1" ht="39" customHeight="1" x14ac:dyDescent="0.2">
      <c r="A35" s="35">
        <v>1211300</v>
      </c>
      <c r="B35" s="35">
        <v>1300</v>
      </c>
      <c r="C35" s="24" t="s">
        <v>73</v>
      </c>
      <c r="D35" s="25" t="s">
        <v>44</v>
      </c>
      <c r="E35" s="38" t="s">
        <v>124</v>
      </c>
      <c r="F35" s="35">
        <v>2025</v>
      </c>
      <c r="G35" s="36">
        <v>616630</v>
      </c>
      <c r="H35" s="36">
        <v>0</v>
      </c>
      <c r="I35" s="36">
        <f>G35</f>
        <v>616630</v>
      </c>
      <c r="J35" s="47">
        <v>100</v>
      </c>
    </row>
    <row r="36" spans="1:13" s="45" customFormat="1" ht="39" customHeight="1" x14ac:dyDescent="0.2">
      <c r="A36" s="35">
        <v>1211300</v>
      </c>
      <c r="B36" s="35">
        <v>1300</v>
      </c>
      <c r="C36" s="24" t="s">
        <v>73</v>
      </c>
      <c r="D36" s="25" t="s">
        <v>44</v>
      </c>
      <c r="E36" s="38" t="s">
        <v>125</v>
      </c>
      <c r="F36" s="35">
        <v>2025</v>
      </c>
      <c r="G36" s="36">
        <v>489216</v>
      </c>
      <c r="H36" s="36">
        <v>0</v>
      </c>
      <c r="I36" s="36">
        <f>G36</f>
        <v>489216</v>
      </c>
      <c r="J36" s="47">
        <v>100</v>
      </c>
    </row>
    <row r="37" spans="1:13" s="45" customFormat="1" ht="107.25" customHeight="1" x14ac:dyDescent="0.2">
      <c r="A37" s="23">
        <v>1211261</v>
      </c>
      <c r="B37" s="23">
        <v>1261</v>
      </c>
      <c r="C37" s="24" t="s">
        <v>73</v>
      </c>
      <c r="D37" s="25" t="s">
        <v>108</v>
      </c>
      <c r="E37" s="38" t="s">
        <v>122</v>
      </c>
      <c r="F37" s="35">
        <v>2025</v>
      </c>
      <c r="G37" s="44">
        <v>122919484</v>
      </c>
      <c r="H37" s="16">
        <v>0</v>
      </c>
      <c r="I37" s="44">
        <v>13369416</v>
      </c>
      <c r="J37" s="47">
        <v>100</v>
      </c>
    </row>
    <row r="38" spans="1:13" s="45" customFormat="1" ht="116.25" customHeight="1" x14ac:dyDescent="0.2">
      <c r="A38" s="23" t="s">
        <v>109</v>
      </c>
      <c r="B38" s="23">
        <v>1261</v>
      </c>
      <c r="C38" s="24" t="s">
        <v>73</v>
      </c>
      <c r="D38" s="25" t="s">
        <v>108</v>
      </c>
      <c r="E38" s="38" t="s">
        <v>123</v>
      </c>
      <c r="F38" s="35">
        <v>2025</v>
      </c>
      <c r="G38" s="44">
        <v>150073962</v>
      </c>
      <c r="H38" s="16">
        <v>0</v>
      </c>
      <c r="I38" s="44">
        <v>16481031</v>
      </c>
      <c r="J38" s="47">
        <v>100</v>
      </c>
      <c r="M38" s="57"/>
    </row>
    <row r="39" spans="1:13" s="45" customFormat="1" ht="105.75" customHeight="1" x14ac:dyDescent="0.2">
      <c r="A39" s="46" t="s">
        <v>110</v>
      </c>
      <c r="B39" s="35">
        <v>1262</v>
      </c>
      <c r="C39" s="35" t="s">
        <v>73</v>
      </c>
      <c r="D39" s="43" t="s">
        <v>79</v>
      </c>
      <c r="E39" s="38" t="s">
        <v>80</v>
      </c>
      <c r="F39" s="35">
        <v>2025</v>
      </c>
      <c r="G39" s="44">
        <v>150073962</v>
      </c>
      <c r="H39" s="36">
        <v>0</v>
      </c>
      <c r="I39" s="44">
        <v>133592931</v>
      </c>
      <c r="J39" s="47">
        <v>100</v>
      </c>
      <c r="M39" s="57"/>
    </row>
    <row r="40" spans="1:13" s="45" customFormat="1" ht="106.5" customHeight="1" x14ac:dyDescent="0.2">
      <c r="A40" s="46" t="s">
        <v>110</v>
      </c>
      <c r="B40" s="35">
        <v>1262</v>
      </c>
      <c r="C40" s="35" t="s">
        <v>73</v>
      </c>
      <c r="D40" s="43" t="s">
        <v>79</v>
      </c>
      <c r="E40" s="38" t="s">
        <v>81</v>
      </c>
      <c r="F40" s="35">
        <v>2025</v>
      </c>
      <c r="G40" s="44">
        <v>122919484</v>
      </c>
      <c r="H40" s="36">
        <v>0</v>
      </c>
      <c r="I40" s="44">
        <v>109550068</v>
      </c>
      <c r="J40" s="47">
        <v>100</v>
      </c>
    </row>
    <row r="41" spans="1:13" s="8" customFormat="1" ht="33" customHeight="1" x14ac:dyDescent="0.2">
      <c r="A41" s="12" t="s">
        <v>64</v>
      </c>
      <c r="B41" s="12" t="s">
        <v>65</v>
      </c>
      <c r="C41" s="12" t="s">
        <v>66</v>
      </c>
      <c r="D41" s="31" t="s">
        <v>67</v>
      </c>
      <c r="E41" s="17" t="s">
        <v>68</v>
      </c>
      <c r="F41" s="35">
        <v>2025</v>
      </c>
      <c r="G41" s="36">
        <v>820500</v>
      </c>
      <c r="H41" s="18">
        <v>0</v>
      </c>
      <c r="I41" s="36">
        <f>+G41</f>
        <v>820500</v>
      </c>
      <c r="J41" s="37">
        <v>100</v>
      </c>
    </row>
    <row r="42" spans="1:13" s="8" customFormat="1" ht="33" customHeight="1" x14ac:dyDescent="0.2">
      <c r="A42" s="12" t="s">
        <v>64</v>
      </c>
      <c r="B42" s="12" t="s">
        <v>65</v>
      </c>
      <c r="C42" s="12" t="s">
        <v>66</v>
      </c>
      <c r="D42" s="31" t="s">
        <v>67</v>
      </c>
      <c r="E42" s="17" t="s">
        <v>107</v>
      </c>
      <c r="F42" s="35">
        <v>2025</v>
      </c>
      <c r="G42" s="36">
        <v>3000000</v>
      </c>
      <c r="H42" s="18">
        <v>0</v>
      </c>
      <c r="I42" s="36">
        <f>G42</f>
        <v>3000000</v>
      </c>
      <c r="J42" s="37">
        <v>100</v>
      </c>
    </row>
    <row r="43" spans="1:13" s="8" customFormat="1" ht="27" customHeight="1" x14ac:dyDescent="0.2">
      <c r="A43" s="12" t="s">
        <v>64</v>
      </c>
      <c r="B43" s="12" t="s">
        <v>65</v>
      </c>
      <c r="C43" s="12" t="s">
        <v>66</v>
      </c>
      <c r="D43" s="31" t="s">
        <v>67</v>
      </c>
      <c r="E43" s="17" t="s">
        <v>96</v>
      </c>
      <c r="F43" s="35">
        <v>2025</v>
      </c>
      <c r="G43" s="36">
        <f>372000+186590</f>
        <v>558590</v>
      </c>
      <c r="H43" s="18">
        <v>0</v>
      </c>
      <c r="I43" s="36">
        <f>G43</f>
        <v>558590</v>
      </c>
      <c r="J43" s="37">
        <v>100</v>
      </c>
    </row>
    <row r="44" spans="1:13" s="8" customFormat="1" ht="27" customHeight="1" x14ac:dyDescent="0.2">
      <c r="A44" s="12" t="s">
        <v>64</v>
      </c>
      <c r="B44" s="12" t="s">
        <v>65</v>
      </c>
      <c r="C44" s="12" t="s">
        <v>66</v>
      </c>
      <c r="D44" s="31" t="s">
        <v>67</v>
      </c>
      <c r="E44" s="17" t="s">
        <v>97</v>
      </c>
      <c r="F44" s="35">
        <v>2025</v>
      </c>
      <c r="G44" s="36">
        <f>109978+455000</f>
        <v>564978</v>
      </c>
      <c r="H44" s="18">
        <v>0</v>
      </c>
      <c r="I44" s="36">
        <f t="shared" ref="I44:I50" si="1">G44</f>
        <v>564978</v>
      </c>
      <c r="J44" s="37">
        <v>100</v>
      </c>
    </row>
    <row r="45" spans="1:13" s="67" customFormat="1" ht="36.75" customHeight="1" x14ac:dyDescent="0.2">
      <c r="A45" s="59" t="s">
        <v>36</v>
      </c>
      <c r="B45" s="59" t="s">
        <v>37</v>
      </c>
      <c r="C45" s="60" t="s">
        <v>38</v>
      </c>
      <c r="D45" s="61" t="s">
        <v>39</v>
      </c>
      <c r="E45" s="62" t="s">
        <v>22</v>
      </c>
      <c r="F45" s="63">
        <v>2025</v>
      </c>
      <c r="G45" s="64">
        <v>132269</v>
      </c>
      <c r="H45" s="64">
        <v>0</v>
      </c>
      <c r="I45" s="65">
        <f t="shared" si="1"/>
        <v>132269</v>
      </c>
      <c r="J45" s="66" t="s">
        <v>14</v>
      </c>
    </row>
    <row r="46" spans="1:13" s="7" customFormat="1" ht="32.25" customHeight="1" x14ac:dyDescent="0.3">
      <c r="A46" s="23" t="s">
        <v>36</v>
      </c>
      <c r="B46" s="23" t="s">
        <v>37</v>
      </c>
      <c r="C46" s="24" t="s">
        <v>38</v>
      </c>
      <c r="D46" s="25" t="s">
        <v>39</v>
      </c>
      <c r="E46" s="17" t="s">
        <v>23</v>
      </c>
      <c r="F46" s="12">
        <v>2025</v>
      </c>
      <c r="G46" s="18">
        <v>101393</v>
      </c>
      <c r="H46" s="18">
        <v>0</v>
      </c>
      <c r="I46" s="36">
        <f t="shared" si="1"/>
        <v>101393</v>
      </c>
      <c r="J46" s="18" t="s">
        <v>14</v>
      </c>
    </row>
    <row r="47" spans="1:13" ht="31.5" customHeight="1" x14ac:dyDescent="0.2">
      <c r="A47" s="23" t="s">
        <v>36</v>
      </c>
      <c r="B47" s="23" t="s">
        <v>37</v>
      </c>
      <c r="C47" s="24" t="s">
        <v>38</v>
      </c>
      <c r="D47" s="25" t="s">
        <v>39</v>
      </c>
      <c r="E47" s="17" t="s">
        <v>24</v>
      </c>
      <c r="F47" s="12">
        <v>2025</v>
      </c>
      <c r="G47" s="18">
        <v>121674</v>
      </c>
      <c r="H47" s="18">
        <v>0</v>
      </c>
      <c r="I47" s="36">
        <f t="shared" si="1"/>
        <v>121674</v>
      </c>
      <c r="J47" s="18" t="s">
        <v>14</v>
      </c>
    </row>
    <row r="48" spans="1:13" ht="30" customHeight="1" x14ac:dyDescent="0.2">
      <c r="A48" s="23" t="s">
        <v>36</v>
      </c>
      <c r="B48" s="23" t="s">
        <v>37</v>
      </c>
      <c r="C48" s="24" t="s">
        <v>38</v>
      </c>
      <c r="D48" s="25" t="s">
        <v>39</v>
      </c>
      <c r="E48" s="17" t="s">
        <v>25</v>
      </c>
      <c r="F48" s="12">
        <v>2025</v>
      </c>
      <c r="G48" s="18">
        <v>107133</v>
      </c>
      <c r="H48" s="18">
        <v>0</v>
      </c>
      <c r="I48" s="36">
        <f t="shared" si="1"/>
        <v>107133</v>
      </c>
      <c r="J48" s="18" t="s">
        <v>14</v>
      </c>
    </row>
    <row r="49" spans="1:10" ht="35.25" customHeight="1" x14ac:dyDescent="0.2">
      <c r="A49" s="23" t="s">
        <v>36</v>
      </c>
      <c r="B49" s="23" t="s">
        <v>37</v>
      </c>
      <c r="C49" s="24" t="s">
        <v>38</v>
      </c>
      <c r="D49" s="25" t="s">
        <v>39</v>
      </c>
      <c r="E49" s="17" t="s">
        <v>26</v>
      </c>
      <c r="F49" s="12">
        <v>2025</v>
      </c>
      <c r="G49" s="18">
        <v>147698</v>
      </c>
      <c r="H49" s="18">
        <v>0</v>
      </c>
      <c r="I49" s="36">
        <f t="shared" si="1"/>
        <v>147698</v>
      </c>
      <c r="J49" s="18" t="s">
        <v>14</v>
      </c>
    </row>
    <row r="50" spans="1:10" s="8" customFormat="1" ht="31.5" customHeight="1" x14ac:dyDescent="0.2">
      <c r="A50" s="23" t="s">
        <v>36</v>
      </c>
      <c r="B50" s="23" t="s">
        <v>37</v>
      </c>
      <c r="C50" s="24" t="s">
        <v>38</v>
      </c>
      <c r="D50" s="25" t="s">
        <v>39</v>
      </c>
      <c r="E50" s="17" t="s">
        <v>27</v>
      </c>
      <c r="F50" s="12">
        <v>2025</v>
      </c>
      <c r="G50" s="18">
        <v>80803</v>
      </c>
      <c r="H50" s="18">
        <v>0</v>
      </c>
      <c r="I50" s="36">
        <f t="shared" si="1"/>
        <v>80803</v>
      </c>
      <c r="J50" s="18" t="s">
        <v>14</v>
      </c>
    </row>
    <row r="51" spans="1:10" s="8" customFormat="1" ht="35.25" customHeight="1" x14ac:dyDescent="0.2">
      <c r="A51" s="23" t="s">
        <v>36</v>
      </c>
      <c r="B51" s="23" t="s">
        <v>37</v>
      </c>
      <c r="C51" s="24" t="s">
        <v>38</v>
      </c>
      <c r="D51" s="25" t="s">
        <v>39</v>
      </c>
      <c r="E51" s="17" t="s">
        <v>28</v>
      </c>
      <c r="F51" s="12">
        <v>2025</v>
      </c>
      <c r="G51" s="18">
        <v>82643</v>
      </c>
      <c r="H51" s="18">
        <v>0</v>
      </c>
      <c r="I51" s="18">
        <f t="shared" ref="I51:I64" si="2">G51</f>
        <v>82643</v>
      </c>
      <c r="J51" s="18" t="s">
        <v>14</v>
      </c>
    </row>
    <row r="52" spans="1:10" s="8" customFormat="1" ht="30.75" customHeight="1" x14ac:dyDescent="0.2">
      <c r="A52" s="23" t="s">
        <v>36</v>
      </c>
      <c r="B52" s="23" t="s">
        <v>37</v>
      </c>
      <c r="C52" s="24" t="s">
        <v>38</v>
      </c>
      <c r="D52" s="25" t="s">
        <v>39</v>
      </c>
      <c r="E52" s="17" t="s">
        <v>29</v>
      </c>
      <c r="F52" s="12">
        <v>2025</v>
      </c>
      <c r="G52" s="18">
        <v>91674</v>
      </c>
      <c r="H52" s="18">
        <v>0</v>
      </c>
      <c r="I52" s="18">
        <f t="shared" si="2"/>
        <v>91674</v>
      </c>
      <c r="J52" s="18" t="s">
        <v>14</v>
      </c>
    </row>
    <row r="53" spans="1:10" s="8" customFormat="1" ht="37.5" customHeight="1" x14ac:dyDescent="0.2">
      <c r="A53" s="23" t="s">
        <v>36</v>
      </c>
      <c r="B53" s="23" t="s">
        <v>37</v>
      </c>
      <c r="C53" s="24" t="s">
        <v>38</v>
      </c>
      <c r="D53" s="25" t="s">
        <v>39</v>
      </c>
      <c r="E53" s="17" t="s">
        <v>30</v>
      </c>
      <c r="F53" s="12">
        <v>2025</v>
      </c>
      <c r="G53" s="18">
        <v>109570</v>
      </c>
      <c r="H53" s="18">
        <v>0</v>
      </c>
      <c r="I53" s="18">
        <f t="shared" si="2"/>
        <v>109570</v>
      </c>
      <c r="J53" s="18" t="s">
        <v>14</v>
      </c>
    </row>
    <row r="54" spans="1:10" s="8" customFormat="1" ht="45.75" customHeight="1" x14ac:dyDescent="0.2">
      <c r="A54" s="23" t="s">
        <v>36</v>
      </c>
      <c r="B54" s="23" t="s">
        <v>37</v>
      </c>
      <c r="C54" s="24" t="s">
        <v>38</v>
      </c>
      <c r="D54" s="25" t="s">
        <v>39</v>
      </c>
      <c r="E54" s="17" t="s">
        <v>31</v>
      </c>
      <c r="F54" s="12">
        <v>2025</v>
      </c>
      <c r="G54" s="18">
        <v>122269</v>
      </c>
      <c r="H54" s="18">
        <v>0</v>
      </c>
      <c r="I54" s="18">
        <f t="shared" si="2"/>
        <v>122269</v>
      </c>
      <c r="J54" s="18" t="s">
        <v>14</v>
      </c>
    </row>
    <row r="55" spans="1:10" s="8" customFormat="1" ht="32.25" customHeight="1" x14ac:dyDescent="0.2">
      <c r="A55" s="23" t="s">
        <v>36</v>
      </c>
      <c r="B55" s="23" t="s">
        <v>37</v>
      </c>
      <c r="C55" s="24" t="s">
        <v>38</v>
      </c>
      <c r="D55" s="25" t="s">
        <v>39</v>
      </c>
      <c r="E55" s="17" t="s">
        <v>32</v>
      </c>
      <c r="F55" s="12">
        <v>2025</v>
      </c>
      <c r="G55" s="18">
        <v>135494</v>
      </c>
      <c r="H55" s="18">
        <v>0</v>
      </c>
      <c r="I55" s="18">
        <f t="shared" si="2"/>
        <v>135494</v>
      </c>
      <c r="J55" s="18" t="s">
        <v>14</v>
      </c>
    </row>
    <row r="56" spans="1:10" ht="46.5" customHeight="1" x14ac:dyDescent="0.2">
      <c r="A56" s="23" t="s">
        <v>36</v>
      </c>
      <c r="B56" s="23" t="s">
        <v>37</v>
      </c>
      <c r="C56" s="24" t="s">
        <v>38</v>
      </c>
      <c r="D56" s="25" t="s">
        <v>39</v>
      </c>
      <c r="E56" s="17" t="s">
        <v>33</v>
      </c>
      <c r="F56" s="12">
        <v>2025</v>
      </c>
      <c r="G56" s="18">
        <v>118769</v>
      </c>
      <c r="H56" s="18">
        <v>0</v>
      </c>
      <c r="I56" s="18">
        <f t="shared" si="2"/>
        <v>118769</v>
      </c>
      <c r="J56" s="18" t="s">
        <v>14</v>
      </c>
    </row>
    <row r="57" spans="1:10" ht="29.25" customHeight="1" x14ac:dyDescent="0.2">
      <c r="A57" s="23" t="s">
        <v>36</v>
      </c>
      <c r="B57" s="23" t="s">
        <v>37</v>
      </c>
      <c r="C57" s="24" t="s">
        <v>38</v>
      </c>
      <c r="D57" s="25" t="s">
        <v>39</v>
      </c>
      <c r="E57" s="17" t="s">
        <v>34</v>
      </c>
      <c r="F57" s="12">
        <v>2025</v>
      </c>
      <c r="G57" s="18">
        <v>137167</v>
      </c>
      <c r="H57" s="18">
        <v>0</v>
      </c>
      <c r="I57" s="18">
        <f t="shared" si="2"/>
        <v>137167</v>
      </c>
      <c r="J57" s="18" t="s">
        <v>14</v>
      </c>
    </row>
    <row r="58" spans="1:10" ht="42" customHeight="1" x14ac:dyDescent="0.2">
      <c r="A58" s="23" t="s">
        <v>36</v>
      </c>
      <c r="B58" s="23" t="s">
        <v>37</v>
      </c>
      <c r="C58" s="24" t="s">
        <v>38</v>
      </c>
      <c r="D58" s="25" t="s">
        <v>39</v>
      </c>
      <c r="E58" s="17" t="s">
        <v>35</v>
      </c>
      <c r="F58" s="12">
        <v>2025</v>
      </c>
      <c r="G58" s="18">
        <v>105389</v>
      </c>
      <c r="H58" s="18">
        <v>0</v>
      </c>
      <c r="I58" s="18">
        <f t="shared" si="2"/>
        <v>105389</v>
      </c>
      <c r="J58" s="18" t="s">
        <v>14</v>
      </c>
    </row>
    <row r="59" spans="1:10" s="8" customFormat="1" ht="37.9" customHeight="1" x14ac:dyDescent="0.2">
      <c r="A59" s="23" t="s">
        <v>36</v>
      </c>
      <c r="B59" s="23" t="s">
        <v>37</v>
      </c>
      <c r="C59" s="24" t="s">
        <v>38</v>
      </c>
      <c r="D59" s="25" t="s">
        <v>39</v>
      </c>
      <c r="E59" s="17" t="s">
        <v>126</v>
      </c>
      <c r="F59" s="12">
        <v>2025</v>
      </c>
      <c r="G59" s="18">
        <v>280400</v>
      </c>
      <c r="H59" s="18"/>
      <c r="I59" s="18">
        <f t="shared" si="2"/>
        <v>280400</v>
      </c>
      <c r="J59" s="39">
        <v>100</v>
      </c>
    </row>
    <row r="60" spans="1:10" s="8" customFormat="1" ht="42" customHeight="1" x14ac:dyDescent="0.2">
      <c r="A60" s="23" t="s">
        <v>36</v>
      </c>
      <c r="B60" s="23" t="s">
        <v>37</v>
      </c>
      <c r="C60" s="24" t="s">
        <v>38</v>
      </c>
      <c r="D60" s="25" t="s">
        <v>39</v>
      </c>
      <c r="E60" s="17" t="s">
        <v>127</v>
      </c>
      <c r="F60" s="12">
        <v>2025</v>
      </c>
      <c r="G60" s="18">
        <v>322300</v>
      </c>
      <c r="H60" s="18"/>
      <c r="I60" s="18">
        <f t="shared" si="2"/>
        <v>322300</v>
      </c>
      <c r="J60" s="39">
        <v>100</v>
      </c>
    </row>
    <row r="61" spans="1:10" s="8" customFormat="1" ht="28.5" customHeight="1" x14ac:dyDescent="0.2">
      <c r="A61" s="23">
        <v>1217330</v>
      </c>
      <c r="B61" s="23">
        <v>7330</v>
      </c>
      <c r="C61" s="42" t="s">
        <v>74</v>
      </c>
      <c r="D61" s="25" t="s">
        <v>70</v>
      </c>
      <c r="E61" s="52" t="s">
        <v>106</v>
      </c>
      <c r="F61" s="53">
        <v>2025</v>
      </c>
      <c r="G61" s="54">
        <f>3577770+150000</f>
        <v>3727770</v>
      </c>
      <c r="H61" s="55">
        <v>0</v>
      </c>
      <c r="I61" s="18">
        <f t="shared" si="2"/>
        <v>3727770</v>
      </c>
      <c r="J61" s="56">
        <v>100</v>
      </c>
    </row>
    <row r="62" spans="1:10" s="8" customFormat="1" ht="19.5" customHeight="1" x14ac:dyDescent="0.2">
      <c r="A62" s="23">
        <v>1217330</v>
      </c>
      <c r="B62" s="23">
        <v>7330</v>
      </c>
      <c r="C62" s="42" t="s">
        <v>74</v>
      </c>
      <c r="D62" s="25" t="s">
        <v>70</v>
      </c>
      <c r="E62" s="38" t="s">
        <v>69</v>
      </c>
      <c r="F62" s="35">
        <v>2025</v>
      </c>
      <c r="G62" s="36">
        <v>1497264</v>
      </c>
      <c r="H62" s="18">
        <v>0</v>
      </c>
      <c r="I62" s="36">
        <f>+G62</f>
        <v>1497264</v>
      </c>
      <c r="J62" s="37">
        <v>100</v>
      </c>
    </row>
    <row r="63" spans="1:10" s="8" customFormat="1" ht="23.25" customHeight="1" x14ac:dyDescent="0.2">
      <c r="A63" s="23">
        <v>1217330</v>
      </c>
      <c r="B63" s="23">
        <v>7330</v>
      </c>
      <c r="C63" s="42" t="s">
        <v>74</v>
      </c>
      <c r="D63" s="25" t="s">
        <v>70</v>
      </c>
      <c r="E63" s="17" t="s">
        <v>71</v>
      </c>
      <c r="F63" s="12">
        <v>2025</v>
      </c>
      <c r="G63" s="18">
        <f>1498000-100000+100000-1105846</f>
        <v>392154</v>
      </c>
      <c r="H63" s="18">
        <v>0</v>
      </c>
      <c r="I63" s="18">
        <f t="shared" si="2"/>
        <v>392154</v>
      </c>
      <c r="J63" s="39">
        <v>100</v>
      </c>
    </row>
    <row r="64" spans="1:10" s="8" customFormat="1" ht="39" customHeight="1" x14ac:dyDescent="0.2">
      <c r="A64" s="23">
        <v>1218110</v>
      </c>
      <c r="B64" s="23">
        <v>8110</v>
      </c>
      <c r="C64" s="42" t="s">
        <v>138</v>
      </c>
      <c r="D64" s="25" t="s">
        <v>139</v>
      </c>
      <c r="E64" s="17" t="s">
        <v>134</v>
      </c>
      <c r="F64" s="12">
        <v>2025</v>
      </c>
      <c r="G64" s="18">
        <v>4000000</v>
      </c>
      <c r="H64" s="18">
        <v>0</v>
      </c>
      <c r="I64" s="18">
        <f t="shared" si="2"/>
        <v>4000000</v>
      </c>
      <c r="J64" s="39">
        <v>100</v>
      </c>
    </row>
    <row r="65" spans="1:11" s="8" customFormat="1" ht="30" customHeight="1" x14ac:dyDescent="0.2">
      <c r="A65" s="48" t="s">
        <v>114</v>
      </c>
      <c r="B65" s="13"/>
      <c r="C65" s="49"/>
      <c r="D65" s="50" t="s">
        <v>115</v>
      </c>
      <c r="E65" s="17"/>
      <c r="F65" s="12"/>
      <c r="G65" s="16">
        <f>+G66</f>
        <v>100000</v>
      </c>
      <c r="H65" s="16"/>
      <c r="I65" s="16">
        <f>+G65</f>
        <v>100000</v>
      </c>
      <c r="J65" s="39"/>
    </row>
    <row r="66" spans="1:11" s="8" customFormat="1" ht="30.75" customHeight="1" x14ac:dyDescent="0.2">
      <c r="A66" s="48" t="s">
        <v>116</v>
      </c>
      <c r="B66" s="13"/>
      <c r="C66" s="49"/>
      <c r="D66" s="50" t="s">
        <v>115</v>
      </c>
      <c r="E66" s="17"/>
      <c r="F66" s="12"/>
      <c r="G66" s="16">
        <f>+G67</f>
        <v>100000</v>
      </c>
      <c r="H66" s="16"/>
      <c r="I66" s="16">
        <f>+G66</f>
        <v>100000</v>
      </c>
      <c r="J66" s="39"/>
    </row>
    <row r="67" spans="1:11" s="8" customFormat="1" ht="36.6" customHeight="1" x14ac:dyDescent="0.2">
      <c r="A67" s="23" t="s">
        <v>117</v>
      </c>
      <c r="B67" s="23" t="s">
        <v>118</v>
      </c>
      <c r="C67" s="24" t="s">
        <v>50</v>
      </c>
      <c r="D67" s="28" t="s">
        <v>119</v>
      </c>
      <c r="E67" s="17" t="s">
        <v>120</v>
      </c>
      <c r="F67" s="12">
        <v>2025</v>
      </c>
      <c r="G67" s="18">
        <v>100000</v>
      </c>
      <c r="H67" s="18">
        <v>0</v>
      </c>
      <c r="I67" s="18">
        <f>+G67</f>
        <v>100000</v>
      </c>
      <c r="J67" s="39">
        <v>100</v>
      </c>
    </row>
    <row r="68" spans="1:11" x14ac:dyDescent="0.2">
      <c r="A68" s="19" t="s">
        <v>16</v>
      </c>
      <c r="B68" s="19" t="s">
        <v>16</v>
      </c>
      <c r="C68" s="19" t="s">
        <v>16</v>
      </c>
      <c r="D68" s="19" t="s">
        <v>15</v>
      </c>
      <c r="E68" s="19" t="s">
        <v>16</v>
      </c>
      <c r="F68" s="19" t="s">
        <v>16</v>
      </c>
      <c r="G68" s="22">
        <f>+G33+G19+G11+G30+G65</f>
        <v>323815125</v>
      </c>
      <c r="H68" s="20">
        <v>0</v>
      </c>
      <c r="I68" s="22">
        <f>+I33+I19+I11+I30+I65</f>
        <v>323815125</v>
      </c>
      <c r="J68" s="20" t="s">
        <v>16</v>
      </c>
    </row>
    <row r="69" spans="1:11" x14ac:dyDescent="0.2">
      <c r="G69" s="58"/>
    </row>
    <row r="70" spans="1:11" s="9" customFormat="1" ht="34.5" customHeight="1" x14ac:dyDescent="0.3">
      <c r="B70" s="10"/>
      <c r="C70" s="10"/>
      <c r="D70" s="69" t="s">
        <v>132</v>
      </c>
      <c r="E70" s="70"/>
      <c r="F70" s="70"/>
      <c r="G70" s="70"/>
      <c r="H70" s="70" t="s">
        <v>133</v>
      </c>
      <c r="K70" s="11"/>
    </row>
    <row r="71" spans="1:11" x14ac:dyDescent="0.2">
      <c r="G71" s="8"/>
    </row>
    <row r="72" spans="1:11" ht="30.75" customHeight="1" x14ac:dyDescent="0.25">
      <c r="D72" s="72" t="s">
        <v>136</v>
      </c>
      <c r="E72" s="71"/>
      <c r="F72" s="71"/>
      <c r="G72" s="71"/>
      <c r="H72" s="71" t="s">
        <v>137</v>
      </c>
    </row>
    <row r="73" spans="1:11" x14ac:dyDescent="0.2">
      <c r="G73" s="21"/>
    </row>
  </sheetData>
  <mergeCells count="3">
    <mergeCell ref="A4:J4"/>
    <mergeCell ref="A5:J5"/>
    <mergeCell ref="A6:J6"/>
  </mergeCells>
  <phoneticPr fontId="8" type="noConversion"/>
  <pageMargins left="0.78740157480314965" right="0.78740157480314965" top="1.1811023622047245" bottom="0.59055118110236227" header="0" footer="0"/>
  <pageSetup paperSize="9" scale="49" fitToHeight="3" orientation="landscape" r:id="rId1"/>
  <headerFooter differentFirst="1">
    <oddHeader>&amp;Rпродовження додатку 5</oddHeader>
    <firstHeader xml:space="preserve">&amp;R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Аркуш1</vt:lpstr>
      <vt:lpstr>Аркуш1!Заголовки_для_печати</vt:lpstr>
      <vt:lpstr>Аркуш1!Область_печати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2025-06-30T13:08:51Z</cp:lastPrinted>
  <dcterms:created xsi:type="dcterms:W3CDTF">2023-12-01T11:20:54Z</dcterms:created>
  <dcterms:modified xsi:type="dcterms:W3CDTF">2025-07-25T08:14:54Z</dcterms:modified>
</cp:coreProperties>
</file>