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9040" windowHeight="15840"/>
  </bookViews>
  <sheets>
    <sheet name="Лист1" sheetId="1" r:id="rId1"/>
  </sheets>
  <definedNames>
    <definedName name="_xlnm._FilterDatabase" localSheetId="0" hidden="1">Лист1!$B$10:$J$135</definedName>
    <definedName name="_xlnm.Print_Titles" localSheetId="0">Лист1!$70:$70</definedName>
    <definedName name="_xlnm.Criteria" localSheetId="0">Лист1!$B$11:$H$134</definedName>
    <definedName name="_xlnm.Print_Area" localSheetId="0">Лист1!$D$1:$G$136</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4" i="1" l="1"/>
  <c r="G130" i="1"/>
  <c r="G119" i="1"/>
  <c r="G84" i="1"/>
  <c r="G82" i="1"/>
  <c r="G80" i="1"/>
  <c r="G18" i="1"/>
  <c r="G22" i="1"/>
  <c r="G113" i="1" l="1"/>
  <c r="G45" i="1" l="1"/>
  <c r="G121" i="1"/>
  <c r="G57" i="1" l="1"/>
  <c r="G53" i="1"/>
  <c r="G65" i="1" l="1"/>
  <c r="G105" i="1"/>
  <c r="G78" i="1"/>
  <c r="G109" i="1" l="1"/>
  <c r="G117" i="1" l="1"/>
  <c r="G44" i="1" l="1"/>
  <c r="G43" i="1" s="1"/>
  <c r="G115" i="1" l="1"/>
  <c r="G131" i="1" s="1"/>
  <c r="G129" i="1" l="1"/>
  <c r="G47" i="1" l="1"/>
  <c r="G32" i="1" l="1"/>
  <c r="G64" i="1" s="1"/>
  <c r="G63" i="1" s="1"/>
</calcChain>
</file>

<file path=xl/sharedStrings.xml><?xml version="1.0" encoding="utf-8"?>
<sst xmlns="http://schemas.openxmlformats.org/spreadsheetml/2006/main" count="327" uniqueCount="99">
  <si>
    <t>(код бюджету)</t>
  </si>
  <si>
    <t>Код Типової програмної класифікації видатків та кредитування місцевого бюджету</t>
  </si>
  <si>
    <t>Усього</t>
  </si>
  <si>
    <t>І. Трансферти із загального фонду бюджету</t>
  </si>
  <si>
    <t>ІІ. Трансферти із спеціального фонду бюджету</t>
  </si>
  <si>
    <t>X</t>
  </si>
  <si>
    <t>УСЬОГО за розділами І, ІІ, у тому числі:</t>
  </si>
  <si>
    <t>загальний фонд</t>
  </si>
  <si>
    <t>спеціальний фонд</t>
  </si>
  <si>
    <t>Найменування трансферту /Найменування бюджету – отримувача міжбюджетного трансферту</t>
  </si>
  <si>
    <t>Код Програмної класифікації видатків та кредитування місцевого бюджету / Код бюджету</t>
  </si>
  <si>
    <t>Обласний бюджет Дніпропетровської області</t>
  </si>
  <si>
    <t>0219770</t>
  </si>
  <si>
    <t>04100000000</t>
  </si>
  <si>
    <t>п</t>
  </si>
  <si>
    <t>2. Показники міжбюджетних трансфертів іншим бюджетам</t>
  </si>
  <si>
    <t>1. Показники міжбюджетних трансфертів з інших бюджетів</t>
  </si>
  <si>
    <t>Код Класифікації доходу бюджету/ Код бюджету</t>
  </si>
  <si>
    <t>І. Трансферти до загального фонду бюджету</t>
  </si>
  <si>
    <t>ІІ. Трансферти до спеціального фонду бюджету</t>
  </si>
  <si>
    <t>Базова дотація</t>
  </si>
  <si>
    <t>Освітня субвенція з державного бюджету місцевим бюджетам </t>
  </si>
  <si>
    <t xml:space="preserve">Державний бюджет </t>
  </si>
  <si>
    <t>Найменування трансферту /Найменування бюджету – надавача міжбюджетного трансферту</t>
  </si>
  <si>
    <t>Субвенція з місцевого бюджету на здійснення переданих видатків у сфері освіти за рахунок коштів освітньої субвенції</t>
  </si>
  <si>
    <t>41051200</t>
  </si>
  <si>
    <t>41053900</t>
  </si>
  <si>
    <t>04310200000</t>
  </si>
  <si>
    <t>Субвенція з місцевого бюджету на співфінансування інвестиційних проектів</t>
  </si>
  <si>
    <t>Районний бюджет Новомосковського району</t>
  </si>
  <si>
    <t>Інші субвенції з місцевого бюджету, у тому числі:</t>
  </si>
  <si>
    <t>Субвенція з обласного бюджету місцевим бюджетам на пільгове медичне обслуговування осіб, які постраждали внаслідок Чорнобильської катастрофи</t>
  </si>
  <si>
    <t>на видатки споживання</t>
  </si>
  <si>
    <t>на видатки розвитку</t>
  </si>
  <si>
    <t>грн</t>
  </si>
  <si>
    <t>Додаток 4</t>
  </si>
  <si>
    <t>Інші субвенції з місцевого бюджету - комунальному підприємству "Обласний центр екстреної медичної допомоги та медицини катастроф" ДОР"  для удосконалення надання екстреної медичної допомоги</t>
  </si>
  <si>
    <t>41051400</t>
  </si>
  <si>
    <t>Субвенція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 у тому числі:</t>
  </si>
  <si>
    <t>0219800</t>
  </si>
  <si>
    <t>Субвенція з місцевого бюджету державному бюджету на виконання програм соціально-економічного розвитку регіонів - військовій частині Т0320 на покращення матеріально-технічного стану</t>
  </si>
  <si>
    <t>на видатки споживання, у тому числі:</t>
  </si>
  <si>
    <t>на проведення супервізії</t>
  </si>
  <si>
    <t>на підвищення кваліфікації вчителів, які забезпечують здобуття учнями 5-11(12) класів загальної  середньої освіти</t>
  </si>
  <si>
    <t>на підвищення кваліфікації вчителів, асистентів вчителів у закладах післядипломної педагогічної освіти комунальної форми власності кваліфікації вчителів, асистентів вчителів у закладах післядипломної педагогічної освіти комунальної форми власності</t>
  </si>
  <si>
    <t>41053700</t>
  </si>
  <si>
    <t>0458200000</t>
  </si>
  <si>
    <t>Субвенція з місцевого бюджету державному бюджету на виконання програм соціально-економічного розвитку регіонів - військовій частині Т0940 на покращення матеріально-технічного стану</t>
  </si>
  <si>
    <t>Субвенція з місцевого бюджету державному бюджету на виконання програм соціально-економічного розвитку регіонів - військовій частині А7036 на покращення матеріально-технічного стану</t>
  </si>
  <si>
    <t>41057700</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</si>
  <si>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</si>
  <si>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Субвенція з місцевого бюджету державному бюджету на виконання програм соціально-економічного розвитку регіонів - 11-му Державному пожежного-рятувальному загону Головного управління ДСНС України у Дніпропетровській області</t>
  </si>
  <si>
    <t>Субвенція з місцевого бюджету державному бюджету на виконання програм соціально-економічного розвитку регіонів - військовій частині А4741 на покращення матеріально-технічного стану</t>
  </si>
  <si>
    <t>Субвенція з обласного бюджету до місцевих бюджетів на капітальні видатки та облаштуання об’єктів соціально-культурної сфери</t>
  </si>
  <si>
    <t>Субвенція з місцевого бюджету державному бюджету на виконання програм соціально-економічного розвитку регіонів - Дніпропетровському ОТЦК та СП на покращення матеріально-технічного стану</t>
  </si>
  <si>
    <t>Субвенція з місцевого бюджету державному бюджету на виконання програм соціально-економічного розвитку регіонів -Дніпропетровському ОТЦК та СП на покращення матеріально-технічного стану</t>
  </si>
  <si>
    <t>41050400</t>
  </si>
  <si>
    <t>41050600</t>
  </si>
  <si>
    <t>Субвенція з місцевого бюджету на виплату грошової компенсації за належні для отримання жилі приміщення для сімей осіб, визначених пунктами 2 - 5 частини першої статті 10-1 Закону України "Про статус ветеранів війни, гарантії їх соціального захисту", для осіб з інвалідністю I - II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11 - 14 частини другої статті 7 Закону України "Про статус ветеранів війни, гарантії їх соціального захисту", та які потребують поліпшення житлових умов</t>
  </si>
  <si>
    <t>Субвенція з місцевого бюджету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19 - 21 частини першої статті 6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</si>
  <si>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0410000000</t>
  </si>
  <si>
    <t>0431020000</t>
  </si>
  <si>
    <t>9900000000</t>
  </si>
  <si>
    <t>41053500</t>
  </si>
  <si>
    <t>Субвенція з місцевого бюджету на фінансове забезпечення будівництва, реконструкції, ремонту і утримання автомобільних доріг загального користування місцевого значення, вулиць і доріг комунальної власності у населених пунктах</t>
  </si>
  <si>
    <t>0455900000</t>
  </si>
  <si>
    <t>Бюджет Піщанської сільської територіальної громади</t>
  </si>
  <si>
    <t>0457000000</t>
  </si>
  <si>
    <t>Бюджет Черкаської селищної територіальної громади</t>
  </si>
  <si>
    <t>Субвенція з місцевого бюджету державному бюджету на виконання програм соціально-економічного розвитку регіонів - військовій частині А4638 на покращення матеріально-технічного стану</t>
  </si>
  <si>
    <t>Субвенція з місцевого бюджету державному бюджету на виконання програм соціально-економічного розвитку регіонів - військовій частині А4714 на покращення матеріально стану</t>
  </si>
  <si>
    <t>Міжбюджетні трансферти бюджету Новомосковської міської територіальної громади на 2024 рік</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</si>
  <si>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</si>
  <si>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Субвенція з обласного бюджету бюджетам територіальних громад на виконання доручень виборців депутатами обласної ради у 2024 році</t>
  </si>
  <si>
    <t>Інші субвенції з місцевого бюджету - субвенція на забезпечення виконання заходів Програми створення та використання матеріальних резервів для запобігання і ліквідації наслідків надзвичайних ситуацій у Дніпропетровській області на 2023 – 2027 роки</t>
  </si>
  <si>
    <t>41051100</t>
  </si>
  <si>
    <t>Субвенція з місцевого бюджету державному бюджету на виконання програм соціально-економічного розвитку регіонів -  Новомосковській державній податковій інспекції Головного управління ДПС у  Дніпропетровській області</t>
  </si>
  <si>
    <t>Інші субвенції з місцевого бюджету - субвенція на виконання заходу 6.1. Програми забезпечення громадського порядку та громадської безпеки на території Дніпропетровської області на період до 2025 року</t>
  </si>
  <si>
    <t xml:space="preserve">Субвенція з місцевого бюджету державному бюджету на виконання програм соціально-економічного розвитку регіонів -  Управлінню превентивної діяльності Головного управління національної поліції в Дніпропетровській області </t>
  </si>
  <si>
    <t>Субвенція з місцевого бюджету державному бюджету на виконання програм соціально-економічного розвитку регіонів - військовій частині А4862 на покращення матеріально-технічного стану</t>
  </si>
  <si>
    <t>Субвенція з місцевого бюджету державному бюджету на виконання програм соціально-економічного розвитку регіонів - військовій частині А4941 на покращення матеріально-технічного стану</t>
  </si>
  <si>
    <t>Субвенція з місцевого бюджету державному бюджету на виконання програм соціально-економічного розвитку регіонів -  Державній установі "Центру бслуговування підрозділів Національної поліції України" для Дніпропетровського управління ДВБ НП України</t>
  </si>
  <si>
    <t>Субвенція з місцевого бюджету державному бюджету на виконання програм соціально-економічного розвитку регіонів - військовій частині А1302 на покращення матеріально-технічного стану 93-тьої окремої механізованої бригади</t>
  </si>
  <si>
    <t>на видатки розвитку, у тому числі на засобів навчання та обладнання, комп’ютерного та мультимедійного обладнання для навчальних кабінетів природничої галузі освіти (кабінети фізики, хімії, біології, географії, природничих наук) закладів загальної середньої освіти комунальної форми власності, які здійснюють освітній процес відповідно до Державного стандарту базової середньої освіти в другому циклі середньої освіти (базове предметне навчання) за очною, поєднанням очної та дистанційної форми здобуття освіти</t>
  </si>
  <si>
    <t>на закупівлю засобів навчання та комп’ютерного обладнання для оснащення навчальних кабінетів предмета “Захист України”</t>
  </si>
  <si>
    <t>Субвенція з місцевого бюджету за рахунок залишку коштів освітньої субвенції, що утворився на початок бюджетного періоду, у тому числі:</t>
  </si>
  <si>
    <t>на закупівлю мультимедійного обладнання</t>
  </si>
  <si>
    <t>Субвенція з державного бюджету місцевим бюджетам на забезпечення харчуванням учнів початкових класів закладів загальної середньої освіти</t>
  </si>
  <si>
    <t>41033300</t>
  </si>
  <si>
    <t>Субвенція з місцевого бюджету державному бюджету на виконання програм соціально-економічного розвитку регіонів - військовій частині  3033 Національної гвардії України на покращення матеріально-технічного стану</t>
  </si>
  <si>
    <t>Субвенція з місцевого бюджету державному бюджету на виконання програм соціально-економічного розвитку регіонів - тактичній групі "Славутич"  на покращення матеріально-технічного стану військової частини 3036 Національної гвардії України</t>
  </si>
  <si>
    <t>41035600</t>
  </si>
  <si>
    <t xml:space="preserve">Субвенція з державного бюджету місцевим бюджетам на створення мережі спеціалізованих служб підтримки осіб, які постраждали від домашнього насильства та/або насильства за ознакою статі
</t>
  </si>
  <si>
    <t xml:space="preserve">Міський голова </t>
  </si>
  <si>
    <t>Сергій РЄЗНІК</t>
  </si>
  <si>
    <t>Керуючий справами</t>
  </si>
  <si>
    <t>Яків КЛИМЕНОВ</t>
  </si>
  <si>
    <t xml:space="preserve">до рішення виконавчого комітету </t>
  </si>
  <si>
    <t>від 24.12.2024р. №1052/0/6-24</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</si>
</sst>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0"/>
      <name val="Arial Cyr"/>
      <charset val="204"/>
    </font>
    <font>
      <sz val="10"/>
      <color theme="1"/>
      <name val="Calibri"/>
      <family val="2"/>
      <charset val="204"/>
      <scheme val="minor"/>
    </font>
    <font>
      <sz val="8"/>
      <name val="Arial Cyr"/>
      <charset val="204"/>
    </font>
    <font>
      <sz val="12"/>
      <name val="Times New Roman"/>
      <family val="1"/>
      <charset val="204"/>
    </font>
    <font>
      <sz val="12"/>
      <color indexed="8"/>
      <name val="Times New Roman"/>
      <family val="1"/>
      <charset val="204"/>
    </font>
    <font>
      <b/>
      <sz val="12"/>
      <name val="Times New Roman"/>
      <family val="1"/>
      <charset val="204"/>
    </font>
    <font>
      <i/>
      <sz val="12"/>
      <name val="Times New Roman"/>
      <family val="1"/>
      <charset val="204"/>
    </font>
    <font>
      <sz val="11"/>
      <name val="Times New Roman"/>
      <family val="1"/>
      <charset val="204"/>
    </font>
    <font>
      <sz val="11"/>
      <name val="Arial Cyr"/>
      <charset val="204"/>
    </font>
    <font>
      <sz val="10"/>
      <name val="Times New Roman"/>
      <family val="1"/>
      <charset val="204"/>
    </font>
    <font>
      <sz val="10"/>
      <color indexed="8"/>
      <name val="Times New Roman"/>
      <family val="1"/>
      <charset val="204"/>
    </font>
    <font>
      <sz val="11"/>
      <color indexed="8"/>
      <name val="Times New Roman"/>
      <family val="1"/>
      <charset val="204"/>
    </font>
    <font>
      <i/>
      <sz val="11"/>
      <color indexed="8"/>
      <name val="Times New Roman"/>
      <family val="1"/>
      <charset val="204"/>
    </font>
    <font>
      <b/>
      <sz val="11"/>
      <color indexed="8"/>
      <name val="Times New Roman"/>
      <family val="1"/>
      <charset val="204"/>
    </font>
    <font>
      <sz val="8"/>
      <color indexed="8"/>
      <name val="Times New Roman"/>
      <family val="1"/>
      <charset val="204"/>
    </font>
    <font>
      <sz val="14"/>
      <color theme="1"/>
      <name val="Times New Roman"/>
      <family val="1"/>
      <charset val="204"/>
    </font>
    <font>
      <i/>
      <sz val="11"/>
      <name val="Times New Roman"/>
      <family val="1"/>
      <charset val="204"/>
    </font>
    <font>
      <b/>
      <sz val="11"/>
      <name val="Times New Roman"/>
      <family val="1"/>
      <charset val="204"/>
    </font>
    <font>
      <sz val="14"/>
      <name val="Times New Roman"/>
      <family val="1"/>
      <charset val="204"/>
    </font>
    <font>
      <i/>
      <sz val="10"/>
      <name val="Times New Roman"/>
      <family val="1"/>
      <charset val="204"/>
    </font>
    <font>
      <i/>
      <sz val="10"/>
      <name val="Arial Cyr"/>
      <charset val="204"/>
    </font>
  </fonts>
  <fills count="4">
    <fill>
      <patternFill patternType="none"/>
    </fill>
    <fill>
      <patternFill patternType="gray125"/>
    </fill>
    <fill>
      <patternFill patternType="solid">
        <fgColor theme="6" tint="0.39997558519241921"/>
        <bgColor indexed="64"/>
      </patternFill>
    </fill>
    <fill>
      <patternFill patternType="solid">
        <fgColor theme="9" tint="0.59999389629810485"/>
        <bgColor indexed="64"/>
      </patternFill>
    </fill>
  </fills>
  <borders count="26">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s>
  <cellStyleXfs count="2">
    <xf numFmtId="0" fontId="0" fillId="0" borderId="0"/>
    <xf numFmtId="0" fontId="1" fillId="0" borderId="0"/>
  </cellStyleXfs>
  <cellXfs count="114">
    <xf numFmtId="0" fontId="0" fillId="0" borderId="0" xfId="0"/>
    <xf numFmtId="0" fontId="3" fillId="0" borderId="0" xfId="0" applyFont="1"/>
    <xf numFmtId="0" fontId="5" fillId="0" borderId="0" xfId="0" applyFont="1" applyFill="1" applyAlignment="1">
      <alignment wrapText="1"/>
    </xf>
    <xf numFmtId="0" fontId="7" fillId="0" borderId="0" xfId="0" applyFont="1"/>
    <xf numFmtId="0" fontId="7" fillId="0" borderId="4" xfId="0" quotePrefix="1" applyFont="1" applyBorder="1" applyAlignment="1">
      <alignment horizontal="center"/>
    </xf>
    <xf numFmtId="0" fontId="8" fillId="0" borderId="0" xfId="0" applyFont="1"/>
    <xf numFmtId="0" fontId="7" fillId="0" borderId="0" xfId="0" applyFont="1" applyAlignment="1">
      <alignment horizontal="center"/>
    </xf>
    <xf numFmtId="0" fontId="9" fillId="0" borderId="0" xfId="0" applyFont="1"/>
    <xf numFmtId="0" fontId="10" fillId="0" borderId="1" xfId="0" applyFont="1" applyBorder="1" applyAlignment="1">
      <alignment horizontal="center" vertical="top" wrapText="1"/>
    </xf>
    <xf numFmtId="0" fontId="10" fillId="0" borderId="2" xfId="0" applyFont="1" applyBorder="1" applyAlignment="1">
      <alignment horizontal="center" vertical="top" wrapText="1"/>
    </xf>
    <xf numFmtId="0" fontId="10" fillId="0" borderId="5" xfId="0" applyFont="1" applyBorder="1" applyAlignment="1">
      <alignment horizontal="center" vertical="top" wrapText="1"/>
    </xf>
    <xf numFmtId="49" fontId="11" fillId="0" borderId="9" xfId="0" applyNumberFormat="1" applyFont="1" applyBorder="1" applyAlignment="1">
      <alignment horizontal="center" vertical="top" wrapText="1"/>
    </xf>
    <xf numFmtId="49" fontId="11" fillId="0" borderId="10" xfId="0" applyNumberFormat="1" applyFont="1" applyBorder="1" applyAlignment="1">
      <alignment horizontal="center" vertical="top" wrapText="1"/>
    </xf>
    <xf numFmtId="4" fontId="11" fillId="0" borderId="8" xfId="0" applyNumberFormat="1" applyFont="1" applyBorder="1" applyAlignment="1">
      <alignment horizontal="center" vertical="top" wrapText="1"/>
    </xf>
    <xf numFmtId="0" fontId="11" fillId="0" borderId="1" xfId="0" applyFont="1" applyBorder="1" applyAlignment="1">
      <alignment horizontal="center" vertical="top" wrapText="1"/>
    </xf>
    <xf numFmtId="0" fontId="10" fillId="0" borderId="6" xfId="0" applyFont="1" applyBorder="1" applyAlignment="1">
      <alignment horizontal="center" vertical="top" wrapText="1"/>
    </xf>
    <xf numFmtId="0" fontId="11" fillId="0" borderId="3" xfId="0" applyFont="1" applyBorder="1" applyAlignment="1">
      <alignment horizontal="center" vertical="top" wrapText="1"/>
    </xf>
    <xf numFmtId="0" fontId="11" fillId="0" borderId="3" xfId="0" applyFont="1" applyBorder="1" applyAlignment="1">
      <alignment vertical="top" wrapText="1"/>
    </xf>
    <xf numFmtId="0" fontId="11" fillId="0" borderId="7" xfId="0" applyFont="1" applyBorder="1" applyAlignment="1">
      <alignment horizontal="center" vertical="top" wrapText="1"/>
    </xf>
    <xf numFmtId="0" fontId="12" fillId="0" borderId="7" xfId="0" applyFont="1" applyBorder="1" applyAlignment="1">
      <alignment vertical="top" wrapText="1"/>
    </xf>
    <xf numFmtId="0" fontId="11" fillId="0" borderId="8" xfId="0" applyFont="1" applyBorder="1" applyAlignment="1">
      <alignment horizontal="center" vertical="top" wrapText="1"/>
    </xf>
    <xf numFmtId="0" fontId="11" fillId="0" borderId="2" xfId="0" applyFont="1" applyBorder="1" applyAlignment="1">
      <alignment horizontal="center" vertical="top" wrapText="1"/>
    </xf>
    <xf numFmtId="0" fontId="13" fillId="0" borderId="2" xfId="0" applyFont="1" applyBorder="1" applyAlignment="1">
      <alignment vertical="top" wrapText="1"/>
    </xf>
    <xf numFmtId="49" fontId="12" fillId="0" borderId="11" xfId="0" applyNumberFormat="1" applyFont="1" applyBorder="1" applyAlignment="1">
      <alignment horizontal="center" vertical="top" wrapText="1"/>
    </xf>
    <xf numFmtId="0" fontId="12" fillId="0" borderId="8" xfId="0" applyFont="1" applyBorder="1" applyAlignment="1">
      <alignment vertical="top" wrapText="1"/>
    </xf>
    <xf numFmtId="4" fontId="12" fillId="0" borderId="7" xfId="0" applyNumberFormat="1" applyFont="1" applyFill="1" applyBorder="1" applyAlignment="1">
      <alignment horizontal="center" vertical="top" wrapText="1"/>
    </xf>
    <xf numFmtId="4" fontId="14" fillId="0" borderId="7" xfId="0" applyNumberFormat="1" applyFont="1" applyFill="1" applyBorder="1" applyAlignment="1">
      <alignment horizontal="center" vertical="top" wrapText="1"/>
    </xf>
    <xf numFmtId="0" fontId="7" fillId="0" borderId="3" xfId="0" applyFont="1" applyBorder="1" applyAlignment="1">
      <alignment vertical="top" wrapText="1"/>
    </xf>
    <xf numFmtId="49" fontId="11" fillId="0" borderId="15" xfId="0" applyNumberFormat="1" applyFont="1" applyFill="1" applyBorder="1" applyAlignment="1">
      <alignment horizontal="center" vertical="top" wrapText="1"/>
    </xf>
    <xf numFmtId="4" fontId="11" fillId="0" borderId="3" xfId="0" applyNumberFormat="1" applyFont="1" applyFill="1" applyBorder="1" applyAlignment="1">
      <alignment horizontal="center" vertical="top" wrapText="1"/>
    </xf>
    <xf numFmtId="49" fontId="12" fillId="0" borderId="11" xfId="0" applyNumberFormat="1" applyFont="1" applyFill="1" applyBorder="1" applyAlignment="1">
      <alignment horizontal="center" vertical="top" wrapText="1"/>
    </xf>
    <xf numFmtId="4" fontId="11" fillId="0" borderId="8" xfId="0" applyNumberFormat="1" applyFont="1" applyFill="1" applyBorder="1" applyAlignment="1">
      <alignment horizontal="center" vertical="top" wrapText="1"/>
    </xf>
    <xf numFmtId="49" fontId="11" fillId="0" borderId="19" xfId="0" applyNumberFormat="1" applyFont="1" applyFill="1" applyBorder="1" applyAlignment="1">
      <alignment horizontal="center" vertical="top" wrapText="1"/>
    </xf>
    <xf numFmtId="49" fontId="11" fillId="0" borderId="12" xfId="0" applyNumberFormat="1" applyFont="1" applyFill="1" applyBorder="1" applyAlignment="1">
      <alignment horizontal="center" vertical="top" wrapText="1"/>
    </xf>
    <xf numFmtId="49" fontId="11" fillId="0" borderId="9" xfId="0" applyNumberFormat="1" applyFont="1" applyFill="1" applyBorder="1" applyAlignment="1">
      <alignment horizontal="center" vertical="top" wrapText="1"/>
    </xf>
    <xf numFmtId="49" fontId="11" fillId="0" borderId="10" xfId="0" applyNumberFormat="1" applyFont="1" applyFill="1" applyBorder="1" applyAlignment="1">
      <alignment horizontal="center" vertical="top" wrapText="1"/>
    </xf>
    <xf numFmtId="49" fontId="11" fillId="0" borderId="1" xfId="0" applyNumberFormat="1" applyFont="1" applyBorder="1" applyAlignment="1">
      <alignment horizontal="center" vertical="top" wrapText="1"/>
    </xf>
    <xf numFmtId="0" fontId="12" fillId="0" borderId="2" xfId="0" applyFont="1" applyBorder="1" applyAlignment="1">
      <alignment vertical="top" wrapText="1"/>
    </xf>
    <xf numFmtId="0" fontId="11" fillId="0" borderId="3" xfId="0" quotePrefix="1" applyFont="1" applyBorder="1" applyAlignment="1">
      <alignment vertical="top" wrapText="1"/>
    </xf>
    <xf numFmtId="49" fontId="11" fillId="0" borderId="15" xfId="0" applyNumberFormat="1" applyFont="1" applyBorder="1" applyAlignment="1">
      <alignment horizontal="center" vertical="top" wrapText="1"/>
    </xf>
    <xf numFmtId="49" fontId="11" fillId="0" borderId="21" xfId="0" applyNumberFormat="1" applyFont="1" applyBorder="1" applyAlignment="1">
      <alignment horizontal="center" vertical="top" wrapText="1"/>
    </xf>
    <xf numFmtId="0" fontId="11" fillId="0" borderId="22" xfId="0" applyFont="1" applyBorder="1" applyAlignment="1">
      <alignment horizontal="center" vertical="top" wrapText="1"/>
    </xf>
    <xf numFmtId="0" fontId="12" fillId="0" borderId="22" xfId="0" applyFont="1" applyBorder="1" applyAlignment="1">
      <alignment vertical="top" wrapText="1"/>
    </xf>
    <xf numFmtId="0" fontId="11" fillId="0" borderId="22" xfId="0" applyFont="1" applyBorder="1" applyAlignment="1">
      <alignment vertical="top" wrapText="1"/>
    </xf>
    <xf numFmtId="0" fontId="15" fillId="0" borderId="0" xfId="0" applyFont="1"/>
    <xf numFmtId="0" fontId="15" fillId="0" borderId="0" xfId="0" applyFont="1" applyAlignment="1">
      <alignment horizontal="left"/>
    </xf>
    <xf numFmtId="4" fontId="15" fillId="0" borderId="0" xfId="0" applyNumberFormat="1" applyFont="1"/>
    <xf numFmtId="49" fontId="12" fillId="0" borderId="1" xfId="0" applyNumberFormat="1" applyFont="1" applyBorder="1" applyAlignment="1">
      <alignment horizontal="center" vertical="top" wrapText="1"/>
    </xf>
    <xf numFmtId="49" fontId="12" fillId="0" borderId="21" xfId="0" applyNumberFormat="1" applyFont="1" applyBorder="1" applyAlignment="1">
      <alignment horizontal="center" vertical="top" wrapText="1"/>
    </xf>
    <xf numFmtId="0" fontId="3" fillId="0" borderId="0" xfId="0" applyFont="1" applyFill="1"/>
    <xf numFmtId="0" fontId="7" fillId="0" borderId="0" xfId="0" applyFont="1" applyFill="1"/>
    <xf numFmtId="0" fontId="3" fillId="0" borderId="0" xfId="0" applyFont="1" applyFill="1" applyAlignment="1">
      <alignment horizontal="right"/>
    </xf>
    <xf numFmtId="0" fontId="9" fillId="0" borderId="6" xfId="0" applyFont="1" applyFill="1" applyBorder="1" applyAlignment="1">
      <alignment horizontal="center" vertical="top" wrapText="1"/>
    </xf>
    <xf numFmtId="0" fontId="9" fillId="0" borderId="2" xfId="0" applyFont="1" applyFill="1" applyBorder="1" applyAlignment="1">
      <alignment horizontal="center" vertical="top" wrapText="1"/>
    </xf>
    <xf numFmtId="4" fontId="7" fillId="0" borderId="3" xfId="0" applyNumberFormat="1" applyFont="1" applyFill="1" applyBorder="1" applyAlignment="1">
      <alignment horizontal="center" vertical="top" wrapText="1"/>
    </xf>
    <xf numFmtId="4" fontId="7" fillId="0" borderId="8" xfId="0" applyNumberFormat="1" applyFont="1" applyFill="1" applyBorder="1" applyAlignment="1">
      <alignment horizontal="center" vertical="top" wrapText="1"/>
    </xf>
    <xf numFmtId="4" fontId="7" fillId="0" borderId="18" xfId="0" applyNumberFormat="1" applyFont="1" applyFill="1" applyBorder="1" applyAlignment="1">
      <alignment horizontal="center" vertical="top" wrapText="1"/>
    </xf>
    <xf numFmtId="4" fontId="7" fillId="0" borderId="20" xfId="0" applyNumberFormat="1" applyFont="1" applyFill="1" applyBorder="1" applyAlignment="1">
      <alignment horizontal="center" vertical="top" wrapText="1"/>
    </xf>
    <xf numFmtId="4" fontId="16" fillId="0" borderId="7" xfId="0" applyNumberFormat="1" applyFont="1" applyFill="1" applyBorder="1" applyAlignment="1">
      <alignment horizontal="center" vertical="top" wrapText="1"/>
    </xf>
    <xf numFmtId="4" fontId="16" fillId="0" borderId="8" xfId="0" applyNumberFormat="1" applyFont="1" applyFill="1" applyBorder="1" applyAlignment="1">
      <alignment horizontal="center" vertical="top" wrapText="1"/>
    </xf>
    <xf numFmtId="4" fontId="17" fillId="0" borderId="2" xfId="0" applyNumberFormat="1" applyFont="1" applyFill="1" applyBorder="1" applyAlignment="1">
      <alignment horizontal="center" vertical="top" wrapText="1"/>
    </xf>
    <xf numFmtId="0" fontId="0" fillId="0" borderId="0" xfId="0" applyFont="1" applyFill="1"/>
    <xf numFmtId="0" fontId="9" fillId="0" borderId="0" xfId="0" applyFont="1" applyFill="1"/>
    <xf numFmtId="4" fontId="7" fillId="0" borderId="7" xfId="0" applyNumberFormat="1" applyFont="1" applyFill="1" applyBorder="1" applyAlignment="1">
      <alignment horizontal="center" vertical="top" wrapText="1"/>
    </xf>
    <xf numFmtId="4" fontId="7" fillId="0" borderId="22" xfId="0" applyNumberFormat="1" applyFont="1" applyFill="1" applyBorder="1" applyAlignment="1">
      <alignment horizontal="center" vertical="top" wrapText="1"/>
    </xf>
    <xf numFmtId="4" fontId="7" fillId="0" borderId="2" xfId="0" applyNumberFormat="1" applyFont="1" applyFill="1" applyBorder="1" applyAlignment="1">
      <alignment horizontal="center" vertical="top" wrapText="1"/>
    </xf>
    <xf numFmtId="0" fontId="18" fillId="0" borderId="0" xfId="0" applyFont="1" applyFill="1"/>
    <xf numFmtId="0" fontId="6" fillId="0" borderId="0" xfId="0" applyFont="1"/>
    <xf numFmtId="0" fontId="19" fillId="0" borderId="0" xfId="0" applyFont="1"/>
    <xf numFmtId="49" fontId="12" fillId="0" borderId="12" xfId="0" applyNumberFormat="1" applyFont="1" applyFill="1" applyBorder="1" applyAlignment="1">
      <alignment horizontal="center" vertical="top" wrapText="1"/>
    </xf>
    <xf numFmtId="0" fontId="20" fillId="0" borderId="0" xfId="0" applyFont="1"/>
    <xf numFmtId="4" fontId="0" fillId="0" borderId="0" xfId="0" applyNumberFormat="1"/>
    <xf numFmtId="49" fontId="11" fillId="0" borderId="11" xfId="0" applyNumberFormat="1" applyFont="1" applyBorder="1" applyAlignment="1">
      <alignment horizontal="center" vertical="top" wrapText="1"/>
    </xf>
    <xf numFmtId="4" fontId="7" fillId="0" borderId="11" xfId="0" applyNumberFormat="1" applyFont="1" applyFill="1" applyBorder="1" applyAlignment="1">
      <alignment horizontal="center" vertical="top" wrapText="1"/>
    </xf>
    <xf numFmtId="4" fontId="16" fillId="0" borderId="20" xfId="0" applyNumberFormat="1" applyFont="1" applyFill="1" applyBorder="1" applyAlignment="1">
      <alignment horizontal="center" vertical="top" wrapText="1"/>
    </xf>
    <xf numFmtId="49" fontId="11" fillId="0" borderId="25" xfId="0" applyNumberFormat="1" applyFont="1" applyFill="1" applyBorder="1" applyAlignment="1">
      <alignment horizontal="center" vertical="top" wrapText="1"/>
    </xf>
    <xf numFmtId="4" fontId="16" fillId="0" borderId="23" xfId="0" applyNumberFormat="1" applyFont="1" applyFill="1" applyBorder="1" applyAlignment="1">
      <alignment horizontal="center" vertical="top" wrapText="1"/>
    </xf>
    <xf numFmtId="0" fontId="11" fillId="0" borderId="15" xfId="0" applyFont="1" applyFill="1" applyBorder="1" applyAlignment="1">
      <alignment horizontal="left" vertical="top" wrapText="1"/>
    </xf>
    <xf numFmtId="0" fontId="11" fillId="0" borderId="3" xfId="0" applyFont="1" applyFill="1" applyBorder="1" applyAlignment="1">
      <alignment horizontal="left" vertical="top" wrapText="1"/>
    </xf>
    <xf numFmtId="0" fontId="11" fillId="0" borderId="15" xfId="0" applyFont="1" applyBorder="1" applyAlignment="1">
      <alignment horizontal="left" vertical="top" wrapText="1"/>
    </xf>
    <xf numFmtId="0" fontId="11" fillId="0" borderId="3" xfId="0" applyFont="1" applyBorder="1" applyAlignment="1">
      <alignment horizontal="left" vertical="top" wrapText="1"/>
    </xf>
    <xf numFmtId="0" fontId="12" fillId="0" borderId="17" xfId="0" applyFont="1" applyBorder="1" applyAlignment="1">
      <alignment horizontal="left" vertical="top" wrapText="1"/>
    </xf>
    <xf numFmtId="0" fontId="12" fillId="0" borderId="8" xfId="0" applyFont="1" applyBorder="1" applyAlignment="1">
      <alignment horizontal="left" vertical="top" wrapText="1"/>
    </xf>
    <xf numFmtId="0" fontId="12" fillId="0" borderId="17" xfId="0" applyFont="1" applyFill="1" applyBorder="1" applyAlignment="1">
      <alignment horizontal="left" vertical="top" wrapText="1"/>
    </xf>
    <xf numFmtId="0" fontId="12" fillId="0" borderId="8" xfId="0" applyFont="1" applyFill="1" applyBorder="1" applyAlignment="1">
      <alignment horizontal="left" vertical="top" wrapText="1"/>
    </xf>
    <xf numFmtId="0" fontId="14" fillId="0" borderId="12" xfId="0" applyFont="1" applyFill="1" applyBorder="1" applyAlignment="1">
      <alignment horizontal="left" vertical="top" wrapText="1"/>
    </xf>
    <xf numFmtId="0" fontId="14" fillId="0" borderId="7" xfId="0" applyFont="1" applyFill="1" applyBorder="1" applyAlignment="1">
      <alignment horizontal="left" vertical="top" wrapText="1"/>
    </xf>
    <xf numFmtId="0" fontId="12" fillId="0" borderId="12"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24" xfId="0" applyFont="1" applyFill="1" applyBorder="1" applyAlignment="1">
      <alignment horizontal="left" vertical="top" wrapText="1"/>
    </xf>
    <xf numFmtId="0" fontId="12" fillId="0" borderId="22" xfId="0" applyFont="1" applyFill="1" applyBorder="1" applyAlignment="1">
      <alignment horizontal="left" vertical="top" wrapText="1"/>
    </xf>
    <xf numFmtId="0" fontId="4" fillId="3" borderId="13" xfId="0" applyFont="1" applyFill="1" applyBorder="1" applyAlignment="1">
      <alignment horizontal="center" vertical="top" wrapText="1"/>
    </xf>
    <xf numFmtId="0" fontId="4" fillId="3" borderId="14" xfId="0" applyFont="1" applyFill="1" applyBorder="1" applyAlignment="1">
      <alignment horizontal="center" vertical="top" wrapText="1"/>
    </xf>
    <xf numFmtId="0" fontId="3" fillId="3" borderId="5" xfId="0" applyFont="1" applyFill="1" applyBorder="1" applyAlignment="1">
      <alignment horizontal="center" vertical="top" wrapText="1"/>
    </xf>
    <xf numFmtId="0" fontId="6" fillId="0" borderId="0" xfId="0" applyFont="1" applyAlignment="1">
      <alignment horizontal="center"/>
    </xf>
    <xf numFmtId="0" fontId="6" fillId="0" borderId="0" xfId="0" applyFont="1" applyFill="1" applyAlignment="1">
      <alignment horizontal="center"/>
    </xf>
    <xf numFmtId="0" fontId="4" fillId="0" borderId="13" xfId="0" applyFont="1" applyBorder="1" applyAlignment="1">
      <alignment horizontal="center" vertical="top" wrapText="1"/>
    </xf>
    <xf numFmtId="0" fontId="4" fillId="0" borderId="14" xfId="0" applyFont="1" applyBorder="1" applyAlignment="1">
      <alignment horizontal="center" vertical="top" wrapText="1"/>
    </xf>
    <xf numFmtId="0" fontId="3" fillId="0" borderId="5" xfId="0" applyFont="1" applyFill="1" applyBorder="1" applyAlignment="1">
      <alignment horizontal="center" vertical="top" wrapText="1"/>
    </xf>
    <xf numFmtId="0" fontId="4" fillId="0" borderId="13" xfId="0" applyFont="1" applyFill="1" applyBorder="1" applyAlignment="1">
      <alignment horizontal="center" vertical="top" wrapText="1"/>
    </xf>
    <xf numFmtId="0" fontId="4" fillId="0" borderId="14" xfId="0" applyFont="1" applyFill="1" applyBorder="1" applyAlignment="1">
      <alignment horizontal="center" vertical="top" wrapText="1"/>
    </xf>
    <xf numFmtId="0" fontId="10" fillId="0" borderId="13" xfId="0" applyFont="1" applyBorder="1" applyAlignment="1">
      <alignment horizontal="center" vertical="top" wrapText="1"/>
    </xf>
    <xf numFmtId="0" fontId="10" fillId="0" borderId="5" xfId="0" applyFont="1" applyBorder="1" applyAlignment="1">
      <alignment horizontal="center" vertical="top" wrapText="1"/>
    </xf>
    <xf numFmtId="0" fontId="13" fillId="0" borderId="13" xfId="0" applyFont="1" applyBorder="1" applyAlignment="1">
      <alignment horizontal="center" vertical="top" wrapText="1"/>
    </xf>
    <xf numFmtId="0" fontId="13" fillId="0" borderId="5" xfId="0" applyFont="1" applyBorder="1" applyAlignment="1">
      <alignment horizontal="center" vertical="top" wrapText="1"/>
    </xf>
    <xf numFmtId="0" fontId="9" fillId="0" borderId="0" xfId="0" applyFont="1" applyAlignment="1">
      <alignment horizontal="center"/>
    </xf>
    <xf numFmtId="0" fontId="9" fillId="0" borderId="0" xfId="0" applyFont="1" applyFill="1" applyAlignment="1">
      <alignment horizontal="center"/>
    </xf>
    <xf numFmtId="0" fontId="5" fillId="0" borderId="0" xfId="0" applyFont="1" applyFill="1" applyAlignment="1">
      <alignment horizontal="center" wrapText="1"/>
    </xf>
    <xf numFmtId="0" fontId="4" fillId="2" borderId="13" xfId="0" applyFont="1" applyFill="1" applyBorder="1" applyAlignment="1">
      <alignment horizontal="center" vertical="top" wrapText="1"/>
    </xf>
    <xf numFmtId="0" fontId="4" fillId="2" borderId="14" xfId="0" applyFont="1" applyFill="1" applyBorder="1" applyAlignment="1">
      <alignment horizontal="center" vertical="top" wrapText="1"/>
    </xf>
    <xf numFmtId="0" fontId="3" fillId="2" borderId="5" xfId="0" applyFont="1" applyFill="1" applyBorder="1" applyAlignment="1">
      <alignment horizontal="center" vertical="top" wrapText="1"/>
    </xf>
    <xf numFmtId="0" fontId="13" fillId="0" borderId="16" xfId="0" applyFont="1" applyBorder="1" applyAlignment="1">
      <alignment horizontal="center" vertical="top" wrapText="1"/>
    </xf>
    <xf numFmtId="0" fontId="13" fillId="0" borderId="2" xfId="0" applyFont="1" applyBorder="1" applyAlignment="1">
      <alignment horizontal="center" vertical="top" wrapText="1"/>
    </xf>
    <xf numFmtId="0" fontId="3" fillId="0" borderId="0" xfId="0" applyFont="1" applyFill="1" applyAlignment="1">
      <alignment horizontal="left" indent="28"/>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B1:J135"/>
  <sheetViews>
    <sheetView tabSelected="1" view="pageBreakPreview" zoomScaleNormal="100" zoomScaleSheetLayoutView="100" workbookViewId="0">
      <selection activeCell="C5" sqref="C5:H5"/>
    </sheetView>
  </sheetViews>
  <sheetFormatPr defaultRowHeight="12.75" x14ac:dyDescent="0.2"/>
  <cols>
    <col min="1" max="1" width="5" customWidth="1"/>
    <col min="2" max="2" width="6.7109375" customWidth="1"/>
    <col min="3" max="3" width="4.28515625" customWidth="1"/>
    <col min="4" max="4" width="16.7109375" customWidth="1"/>
    <col min="5" max="5" width="17.7109375" customWidth="1"/>
    <col min="6" max="6" width="78" customWidth="1"/>
    <col min="7" max="7" width="30.85546875" style="61" customWidth="1"/>
    <col min="9" max="9" width="19.28515625" customWidth="1"/>
    <col min="10" max="10" width="11.7109375" bestFit="1" customWidth="1"/>
  </cols>
  <sheetData>
    <row r="1" spans="2:9" x14ac:dyDescent="0.2">
      <c r="D1" s="105"/>
      <c r="E1" s="105"/>
      <c r="F1" s="105"/>
      <c r="G1" s="106"/>
    </row>
    <row r="2" spans="2:9" ht="12.75" customHeight="1" x14ac:dyDescent="0.25">
      <c r="F2" s="113" t="s">
        <v>35</v>
      </c>
      <c r="G2" s="113"/>
    </row>
    <row r="3" spans="2:9" ht="13.5" customHeight="1" x14ac:dyDescent="0.25">
      <c r="F3" s="113" t="s">
        <v>97</v>
      </c>
      <c r="G3" s="113"/>
    </row>
    <row r="4" spans="2:9" ht="15" customHeight="1" x14ac:dyDescent="0.25">
      <c r="F4" s="113" t="s">
        <v>98</v>
      </c>
      <c r="G4" s="113"/>
    </row>
    <row r="5" spans="2:9" ht="21.75" customHeight="1" x14ac:dyDescent="0.25">
      <c r="C5" s="107" t="s">
        <v>71</v>
      </c>
      <c r="D5" s="107"/>
      <c r="E5" s="107"/>
      <c r="F5" s="107"/>
      <c r="G5" s="107"/>
      <c r="H5" s="107"/>
      <c r="I5" s="2"/>
    </row>
    <row r="6" spans="2:9" ht="6.75" customHeight="1" x14ac:dyDescent="0.25">
      <c r="B6" s="1"/>
      <c r="C6" s="1"/>
      <c r="E6" s="1"/>
      <c r="G6" s="49"/>
      <c r="H6" s="1"/>
      <c r="I6" s="1"/>
    </row>
    <row r="7" spans="2:9" s="5" customFormat="1" ht="15" x14ac:dyDescent="0.25">
      <c r="B7" s="3"/>
      <c r="C7" s="3"/>
      <c r="D7" s="4" t="s">
        <v>46</v>
      </c>
      <c r="E7" s="3"/>
      <c r="G7" s="50"/>
      <c r="H7" s="3"/>
      <c r="I7" s="3"/>
    </row>
    <row r="8" spans="2:9" s="5" customFormat="1" ht="15" x14ac:dyDescent="0.25">
      <c r="B8" s="3"/>
      <c r="C8" s="3"/>
      <c r="D8" s="6" t="s">
        <v>0</v>
      </c>
      <c r="E8" s="3"/>
      <c r="F8" s="3"/>
      <c r="G8" s="50"/>
      <c r="H8" s="3"/>
      <c r="I8" s="3"/>
    </row>
    <row r="9" spans="2:9" ht="15.75" x14ac:dyDescent="0.25">
      <c r="B9" s="1"/>
      <c r="C9" s="94" t="s">
        <v>16</v>
      </c>
      <c r="D9" s="94"/>
      <c r="E9" s="94"/>
      <c r="F9" s="94"/>
      <c r="G9" s="95"/>
      <c r="H9" s="94"/>
      <c r="I9" s="1"/>
    </row>
    <row r="10" spans="2:9" ht="11.25" customHeight="1" thickBot="1" x14ac:dyDescent="0.3">
      <c r="B10" s="1"/>
      <c r="C10" s="1"/>
      <c r="D10" s="1"/>
      <c r="E10" s="1"/>
      <c r="F10" s="1"/>
      <c r="G10" s="51" t="s">
        <v>34</v>
      </c>
      <c r="H10" s="1"/>
      <c r="I10" s="1"/>
    </row>
    <row r="11" spans="2:9" ht="43.5" customHeight="1" thickBot="1" x14ac:dyDescent="0.3">
      <c r="B11" s="1" t="s">
        <v>14</v>
      </c>
      <c r="C11" s="7"/>
      <c r="D11" s="15" t="s">
        <v>17</v>
      </c>
      <c r="E11" s="101" t="s">
        <v>23</v>
      </c>
      <c r="F11" s="102"/>
      <c r="G11" s="52" t="s">
        <v>2</v>
      </c>
      <c r="H11" s="7"/>
      <c r="I11" s="1"/>
    </row>
    <row r="12" spans="2:9" ht="16.5" thickBot="1" x14ac:dyDescent="0.3">
      <c r="B12" s="1" t="s">
        <v>14</v>
      </c>
      <c r="C12" s="7"/>
      <c r="D12" s="8">
        <v>1</v>
      </c>
      <c r="E12" s="101">
        <v>2</v>
      </c>
      <c r="F12" s="102"/>
      <c r="G12" s="53">
        <v>3</v>
      </c>
      <c r="H12" s="7"/>
      <c r="I12" s="1"/>
    </row>
    <row r="13" spans="2:9" ht="20.25" customHeight="1" thickBot="1" x14ac:dyDescent="0.3">
      <c r="B13" s="1" t="s">
        <v>14</v>
      </c>
      <c r="C13" s="7"/>
      <c r="D13" s="96" t="s">
        <v>18</v>
      </c>
      <c r="E13" s="97"/>
      <c r="F13" s="97"/>
      <c r="G13" s="98"/>
      <c r="H13" s="7"/>
      <c r="I13" s="1"/>
    </row>
    <row r="14" spans="2:9" ht="24" customHeight="1" x14ac:dyDescent="0.25">
      <c r="B14" s="1" t="s">
        <v>14</v>
      </c>
      <c r="C14" s="7"/>
      <c r="D14" s="11">
        <v>41020100</v>
      </c>
      <c r="E14" s="79" t="s">
        <v>20</v>
      </c>
      <c r="F14" s="80"/>
      <c r="G14" s="54">
        <v>54573400</v>
      </c>
      <c r="H14" s="7"/>
      <c r="I14" s="1"/>
    </row>
    <row r="15" spans="2:9" ht="24" customHeight="1" thickBot="1" x14ac:dyDescent="0.3">
      <c r="B15" s="1" t="s">
        <v>14</v>
      </c>
      <c r="C15" s="7"/>
      <c r="D15" s="23" t="s">
        <v>62</v>
      </c>
      <c r="E15" s="81" t="s">
        <v>22</v>
      </c>
      <c r="F15" s="82"/>
      <c r="G15" s="55"/>
      <c r="H15" s="7"/>
      <c r="I15" s="1"/>
    </row>
    <row r="16" spans="2:9" ht="24" customHeight="1" x14ac:dyDescent="0.25">
      <c r="B16" s="1" t="s">
        <v>14</v>
      </c>
      <c r="C16" s="7"/>
      <c r="D16" s="11">
        <v>41033900</v>
      </c>
      <c r="E16" s="79" t="s">
        <v>21</v>
      </c>
      <c r="F16" s="80"/>
      <c r="G16" s="56">
        <v>136540200</v>
      </c>
      <c r="H16" s="7"/>
      <c r="I16" s="1"/>
    </row>
    <row r="17" spans="2:9" ht="24" customHeight="1" thickBot="1" x14ac:dyDescent="0.3">
      <c r="B17" s="1" t="s">
        <v>14</v>
      </c>
      <c r="C17" s="7"/>
      <c r="D17" s="23" t="s">
        <v>62</v>
      </c>
      <c r="E17" s="81" t="s">
        <v>22</v>
      </c>
      <c r="F17" s="82"/>
      <c r="G17" s="55"/>
      <c r="H17" s="7"/>
      <c r="I17" s="1"/>
    </row>
    <row r="18" spans="2:9" ht="28.5" customHeight="1" x14ac:dyDescent="0.25">
      <c r="B18" s="1" t="s">
        <v>14</v>
      </c>
      <c r="C18" s="7"/>
      <c r="D18" s="39" t="s">
        <v>88</v>
      </c>
      <c r="E18" s="79" t="s">
        <v>87</v>
      </c>
      <c r="F18" s="80"/>
      <c r="G18" s="54">
        <f>299500+473300</f>
        <v>772800</v>
      </c>
      <c r="H18" s="7"/>
      <c r="I18" s="1"/>
    </row>
    <row r="19" spans="2:9" ht="24" customHeight="1" thickBot="1" x14ac:dyDescent="0.3">
      <c r="B19" s="1" t="s">
        <v>14</v>
      </c>
      <c r="C19" s="7"/>
      <c r="D19" s="23" t="s">
        <v>62</v>
      </c>
      <c r="E19" s="81" t="s">
        <v>22</v>
      </c>
      <c r="F19" s="82"/>
      <c r="G19" s="73"/>
      <c r="H19" s="7"/>
      <c r="I19" s="1"/>
    </row>
    <row r="20" spans="2:9" ht="36.75" customHeight="1" x14ac:dyDescent="0.25">
      <c r="B20" s="1" t="s">
        <v>14</v>
      </c>
      <c r="C20" s="7"/>
      <c r="D20" s="28" t="s">
        <v>91</v>
      </c>
      <c r="E20" s="77" t="s">
        <v>92</v>
      </c>
      <c r="F20" s="78"/>
      <c r="G20" s="54">
        <v>1758000</v>
      </c>
      <c r="H20" s="7"/>
      <c r="I20" s="1"/>
    </row>
    <row r="21" spans="2:9" ht="24" customHeight="1" thickBot="1" x14ac:dyDescent="0.3">
      <c r="B21" s="1" t="s">
        <v>14</v>
      </c>
      <c r="C21" s="7"/>
      <c r="D21" s="23" t="s">
        <v>62</v>
      </c>
      <c r="E21" s="81" t="s">
        <v>22</v>
      </c>
      <c r="F21" s="82"/>
      <c r="G21" s="55"/>
      <c r="H21" s="7"/>
      <c r="I21" s="1"/>
    </row>
    <row r="22" spans="2:9" ht="156.75" customHeight="1" x14ac:dyDescent="0.25">
      <c r="B22" s="1" t="s">
        <v>14</v>
      </c>
      <c r="C22" s="7"/>
      <c r="D22" s="32" t="s">
        <v>56</v>
      </c>
      <c r="E22" s="77" t="s">
        <v>58</v>
      </c>
      <c r="F22" s="78"/>
      <c r="G22" s="57">
        <f>4593804.45+1844603.15</f>
        <v>6438407.5999999996</v>
      </c>
      <c r="H22" s="7"/>
      <c r="I22" s="1"/>
    </row>
    <row r="23" spans="2:9" ht="24" customHeight="1" thickBot="1" x14ac:dyDescent="0.3">
      <c r="B23" s="1" t="s">
        <v>14</v>
      </c>
      <c r="C23" s="7"/>
      <c r="D23" s="30" t="s">
        <v>60</v>
      </c>
      <c r="E23" s="83" t="s">
        <v>11</v>
      </c>
      <c r="F23" s="84"/>
      <c r="G23" s="55"/>
      <c r="H23" s="7"/>
      <c r="I23" s="1"/>
    </row>
    <row r="24" spans="2:9" ht="164.25" customHeight="1" x14ac:dyDescent="0.25">
      <c r="B24" s="1" t="s">
        <v>14</v>
      </c>
      <c r="C24" s="7"/>
      <c r="D24" s="32" t="s">
        <v>57</v>
      </c>
      <c r="E24" s="77" t="s">
        <v>59</v>
      </c>
      <c r="F24" s="78"/>
      <c r="G24" s="57">
        <f>6356076.84+2458767.6</f>
        <v>8814844.4399999995</v>
      </c>
      <c r="H24" s="7"/>
      <c r="I24" s="1"/>
    </row>
    <row r="25" spans="2:9" ht="24" customHeight="1" thickBot="1" x14ac:dyDescent="0.3">
      <c r="B25" s="1" t="s">
        <v>14</v>
      </c>
      <c r="C25" s="7"/>
      <c r="D25" s="30" t="s">
        <v>60</v>
      </c>
      <c r="E25" s="83" t="s">
        <v>11</v>
      </c>
      <c r="F25" s="84"/>
      <c r="G25" s="55"/>
      <c r="H25" s="7"/>
      <c r="I25" s="1"/>
    </row>
    <row r="26" spans="2:9" ht="31.5" customHeight="1" x14ac:dyDescent="0.25">
      <c r="B26" s="1" t="s">
        <v>14</v>
      </c>
      <c r="C26" s="7"/>
      <c r="D26" s="28">
        <v>41051000</v>
      </c>
      <c r="E26" s="77" t="s">
        <v>24</v>
      </c>
      <c r="F26" s="78"/>
      <c r="G26" s="54">
        <v>1544824</v>
      </c>
      <c r="H26" s="7"/>
      <c r="I26" s="1"/>
    </row>
    <row r="27" spans="2:9" ht="24" customHeight="1" thickBot="1" x14ac:dyDescent="0.3">
      <c r="B27" s="1" t="s">
        <v>14</v>
      </c>
      <c r="C27" s="7"/>
      <c r="D27" s="30" t="s">
        <v>60</v>
      </c>
      <c r="E27" s="83" t="s">
        <v>11</v>
      </c>
      <c r="F27" s="84"/>
      <c r="G27" s="55"/>
      <c r="H27" s="7"/>
      <c r="I27" s="1"/>
    </row>
    <row r="28" spans="2:9" ht="40.5" hidden="1" customHeight="1" x14ac:dyDescent="0.25">
      <c r="B28" s="1">
        <v>0</v>
      </c>
      <c r="C28" s="7"/>
      <c r="D28" s="28" t="s">
        <v>25</v>
      </c>
      <c r="E28" s="77" t="s">
        <v>72</v>
      </c>
      <c r="F28" s="78"/>
      <c r="G28" s="54"/>
      <c r="H28" s="7"/>
      <c r="I28" s="1"/>
    </row>
    <row r="29" spans="2:9" ht="24" hidden="1" customHeight="1" x14ac:dyDescent="0.25">
      <c r="B29" s="1">
        <v>0</v>
      </c>
      <c r="C29" s="7"/>
      <c r="D29" s="33"/>
      <c r="E29" s="87" t="s">
        <v>32</v>
      </c>
      <c r="F29" s="88"/>
      <c r="G29" s="25"/>
      <c r="H29" s="7"/>
      <c r="I29" s="1"/>
    </row>
    <row r="30" spans="2:9" ht="24" hidden="1" customHeight="1" x14ac:dyDescent="0.25">
      <c r="B30" s="1">
        <v>0</v>
      </c>
      <c r="C30" s="7"/>
      <c r="D30" s="33"/>
      <c r="E30" s="87" t="s">
        <v>33</v>
      </c>
      <c r="F30" s="88"/>
      <c r="G30" s="25"/>
      <c r="H30" s="7"/>
      <c r="I30" s="1"/>
    </row>
    <row r="31" spans="2:9" ht="24" hidden="1" customHeight="1" thickBot="1" x14ac:dyDescent="0.3">
      <c r="B31" s="1">
        <v>0</v>
      </c>
      <c r="C31" s="7"/>
      <c r="D31" s="30" t="s">
        <v>60</v>
      </c>
      <c r="E31" s="83" t="s">
        <v>11</v>
      </c>
      <c r="F31" s="84"/>
      <c r="G31" s="55"/>
      <c r="H31" s="7"/>
      <c r="I31" s="1"/>
    </row>
    <row r="32" spans="2:9" ht="32.25" customHeight="1" x14ac:dyDescent="0.25">
      <c r="B32" s="1" t="s">
        <v>14</v>
      </c>
      <c r="C32" s="7"/>
      <c r="D32" s="28" t="s">
        <v>37</v>
      </c>
      <c r="E32" s="77" t="s">
        <v>38</v>
      </c>
      <c r="F32" s="78"/>
      <c r="G32" s="29">
        <f>G33+G37</f>
        <v>768300</v>
      </c>
      <c r="H32" s="7"/>
      <c r="I32" s="1"/>
    </row>
    <row r="33" spans="2:9" ht="24" hidden="1" customHeight="1" x14ac:dyDescent="0.25">
      <c r="B33" s="1">
        <v>0</v>
      </c>
      <c r="C33" s="7"/>
      <c r="D33" s="33"/>
      <c r="E33" s="87" t="s">
        <v>41</v>
      </c>
      <c r="F33" s="88"/>
      <c r="G33" s="25"/>
      <c r="H33" s="7"/>
      <c r="I33" s="1"/>
    </row>
    <row r="34" spans="2:9" ht="16.5" hidden="1" customHeight="1" x14ac:dyDescent="0.25">
      <c r="B34" s="1">
        <v>0</v>
      </c>
      <c r="C34" s="7"/>
      <c r="D34" s="33"/>
      <c r="E34" s="85" t="s">
        <v>42</v>
      </c>
      <c r="F34" s="86"/>
      <c r="G34" s="26"/>
      <c r="H34" s="7"/>
      <c r="I34" s="1"/>
    </row>
    <row r="35" spans="2:9" ht="24.75" hidden="1" customHeight="1" x14ac:dyDescent="0.25">
      <c r="B35" s="1">
        <v>0</v>
      </c>
      <c r="C35" s="7"/>
      <c r="D35" s="33"/>
      <c r="E35" s="85" t="s">
        <v>43</v>
      </c>
      <c r="F35" s="86"/>
      <c r="G35" s="26"/>
      <c r="H35" s="7"/>
      <c r="I35" s="1"/>
    </row>
    <row r="36" spans="2:9" ht="40.5" hidden="1" customHeight="1" x14ac:dyDescent="0.25">
      <c r="B36" s="1">
        <v>0</v>
      </c>
      <c r="C36" s="7"/>
      <c r="D36" s="33"/>
      <c r="E36" s="85" t="s">
        <v>44</v>
      </c>
      <c r="F36" s="86"/>
      <c r="G36" s="26"/>
      <c r="H36" s="7"/>
      <c r="I36" s="1"/>
    </row>
    <row r="37" spans="2:9" ht="95.25" customHeight="1" x14ac:dyDescent="0.25">
      <c r="B37" s="1" t="s">
        <v>14</v>
      </c>
      <c r="C37" s="7"/>
      <c r="D37" s="33"/>
      <c r="E37" s="87" t="s">
        <v>83</v>
      </c>
      <c r="F37" s="88"/>
      <c r="G37" s="25">
        <v>768300</v>
      </c>
      <c r="H37" s="7"/>
      <c r="I37" s="1"/>
    </row>
    <row r="38" spans="2:9" ht="24" customHeight="1" thickBot="1" x14ac:dyDescent="0.3">
      <c r="B38" s="1" t="s">
        <v>14</v>
      </c>
      <c r="C38" s="7"/>
      <c r="D38" s="30" t="s">
        <v>13</v>
      </c>
      <c r="E38" s="83" t="s">
        <v>11</v>
      </c>
      <c r="F38" s="84"/>
      <c r="G38" s="31"/>
      <c r="H38" s="7"/>
      <c r="I38" s="1"/>
    </row>
    <row r="39" spans="2:9" ht="50.25" hidden="1" customHeight="1" x14ac:dyDescent="0.25">
      <c r="B39" s="1">
        <v>0</v>
      </c>
      <c r="C39" s="7"/>
      <c r="D39" s="28" t="s">
        <v>63</v>
      </c>
      <c r="E39" s="77" t="s">
        <v>64</v>
      </c>
      <c r="F39" s="78"/>
      <c r="G39" s="29"/>
      <c r="H39" s="7"/>
      <c r="I39" s="1"/>
    </row>
    <row r="40" spans="2:9" s="70" customFormat="1" ht="20.25" hidden="1" customHeight="1" thickBot="1" x14ac:dyDescent="0.3">
      <c r="B40" s="1">
        <v>0</v>
      </c>
      <c r="C40" s="68"/>
      <c r="D40" s="69" t="s">
        <v>67</v>
      </c>
      <c r="E40" s="83" t="s">
        <v>68</v>
      </c>
      <c r="F40" s="84"/>
      <c r="G40" s="25"/>
      <c r="H40" s="68"/>
      <c r="I40" s="67"/>
    </row>
    <row r="41" spans="2:9" ht="50.25" hidden="1" customHeight="1" x14ac:dyDescent="0.25">
      <c r="B41" s="1">
        <v>0</v>
      </c>
      <c r="C41" s="7"/>
      <c r="D41" s="28" t="s">
        <v>63</v>
      </c>
      <c r="E41" s="77" t="s">
        <v>64</v>
      </c>
      <c r="F41" s="78"/>
      <c r="G41" s="29"/>
      <c r="H41" s="7"/>
      <c r="I41" s="1"/>
    </row>
    <row r="42" spans="2:9" s="70" customFormat="1" ht="23.25" hidden="1" customHeight="1" thickBot="1" x14ac:dyDescent="0.3">
      <c r="B42" s="1">
        <v>0</v>
      </c>
      <c r="C42" s="68"/>
      <c r="D42" s="69" t="s">
        <v>65</v>
      </c>
      <c r="E42" s="87" t="s">
        <v>66</v>
      </c>
      <c r="F42" s="88"/>
      <c r="G42" s="25"/>
      <c r="H42" s="68"/>
      <c r="I42" s="67"/>
    </row>
    <row r="43" spans="2:9" ht="24" customHeight="1" x14ac:dyDescent="0.25">
      <c r="B43" s="1" t="s">
        <v>14</v>
      </c>
      <c r="C43" s="7"/>
      <c r="D43" s="28" t="s">
        <v>26</v>
      </c>
      <c r="E43" s="77" t="s">
        <v>30</v>
      </c>
      <c r="F43" s="78"/>
      <c r="G43" s="54">
        <f>G44+G45</f>
        <v>765047</v>
      </c>
      <c r="H43" s="7"/>
      <c r="I43" s="1"/>
    </row>
    <row r="44" spans="2:9" ht="36.75" customHeight="1" x14ac:dyDescent="0.25">
      <c r="B44" s="1" t="s">
        <v>14</v>
      </c>
      <c r="C44" s="7"/>
      <c r="D44" s="33"/>
      <c r="E44" s="87" t="s">
        <v>31</v>
      </c>
      <c r="F44" s="88"/>
      <c r="G44" s="58">
        <f>104319+25728</f>
        <v>130047</v>
      </c>
      <c r="H44" s="7"/>
      <c r="I44" s="1"/>
    </row>
    <row r="45" spans="2:9" ht="32.25" customHeight="1" x14ac:dyDescent="0.25">
      <c r="B45" s="1" t="s">
        <v>14</v>
      </c>
      <c r="C45" s="7"/>
      <c r="D45" s="33"/>
      <c r="E45" s="87" t="s">
        <v>73</v>
      </c>
      <c r="F45" s="88"/>
      <c r="G45" s="58">
        <f>180000+50000+65000+150000+190000</f>
        <v>635000</v>
      </c>
      <c r="H45" s="7"/>
      <c r="I45" s="1"/>
    </row>
    <row r="46" spans="2:9" ht="20.25" customHeight="1" thickBot="1" x14ac:dyDescent="0.3">
      <c r="B46" s="1" t="s">
        <v>14</v>
      </c>
      <c r="C46" s="7"/>
      <c r="D46" s="30" t="s">
        <v>60</v>
      </c>
      <c r="E46" s="83" t="s">
        <v>11</v>
      </c>
      <c r="F46" s="84"/>
      <c r="G46" s="59"/>
      <c r="H46" s="7"/>
      <c r="I46" s="1"/>
    </row>
    <row r="47" spans="2:9" ht="21" hidden="1" customHeight="1" x14ac:dyDescent="0.25">
      <c r="B47" s="1">
        <v>0</v>
      </c>
      <c r="C47" s="7"/>
      <c r="D47" s="34" t="s">
        <v>26</v>
      </c>
      <c r="E47" s="77" t="s">
        <v>30</v>
      </c>
      <c r="F47" s="78"/>
      <c r="G47" s="54">
        <f>G48</f>
        <v>0</v>
      </c>
      <c r="H47" s="7"/>
      <c r="I47" s="1"/>
    </row>
    <row r="48" spans="2:9" ht="33" hidden="1" customHeight="1" x14ac:dyDescent="0.25">
      <c r="B48" s="1">
        <v>0</v>
      </c>
      <c r="C48" s="7"/>
      <c r="D48" s="35"/>
      <c r="E48" s="87"/>
      <c r="F48" s="88"/>
      <c r="G48" s="58"/>
      <c r="H48" s="7"/>
      <c r="I48" s="1"/>
    </row>
    <row r="49" spans="2:10" ht="24" hidden="1" customHeight="1" thickBot="1" x14ac:dyDescent="0.3">
      <c r="B49" s="1">
        <v>0</v>
      </c>
      <c r="C49" s="7"/>
      <c r="D49" s="30" t="s">
        <v>61</v>
      </c>
      <c r="E49" s="83" t="s">
        <v>29</v>
      </c>
      <c r="F49" s="84"/>
      <c r="G49" s="55"/>
      <c r="H49" s="7"/>
      <c r="I49" s="1"/>
    </row>
    <row r="50" spans="2:10" ht="33" customHeight="1" x14ac:dyDescent="0.25">
      <c r="B50" s="1" t="s">
        <v>14</v>
      </c>
      <c r="C50" s="7"/>
      <c r="D50" s="28" t="s">
        <v>49</v>
      </c>
      <c r="E50" s="77" t="s">
        <v>50</v>
      </c>
      <c r="F50" s="78"/>
      <c r="G50" s="54">
        <v>92195</v>
      </c>
      <c r="H50" s="7"/>
      <c r="I50" s="1"/>
    </row>
    <row r="51" spans="2:10" ht="24" customHeight="1" thickBot="1" x14ac:dyDescent="0.3">
      <c r="B51" s="1" t="s">
        <v>14</v>
      </c>
      <c r="C51" s="7"/>
      <c r="D51" s="30" t="s">
        <v>60</v>
      </c>
      <c r="E51" s="83" t="s">
        <v>11</v>
      </c>
      <c r="F51" s="84"/>
      <c r="G51" s="55"/>
      <c r="H51" s="7"/>
      <c r="I51" s="1"/>
    </row>
    <row r="52" spans="2:10" ht="24" customHeight="1" thickBot="1" x14ac:dyDescent="0.3">
      <c r="B52" s="1" t="s">
        <v>14</v>
      </c>
      <c r="C52" s="7"/>
      <c r="D52" s="99" t="s">
        <v>19</v>
      </c>
      <c r="E52" s="100"/>
      <c r="F52" s="100"/>
      <c r="G52" s="98"/>
      <c r="H52" s="7"/>
      <c r="I52" s="1"/>
    </row>
    <row r="53" spans="2:10" ht="34.5" customHeight="1" x14ac:dyDescent="0.25">
      <c r="B53" s="1" t="s">
        <v>14</v>
      </c>
      <c r="C53" s="7"/>
      <c r="D53" s="28" t="s">
        <v>75</v>
      </c>
      <c r="E53" s="77" t="s">
        <v>85</v>
      </c>
      <c r="F53" s="78"/>
      <c r="G53" s="54">
        <f>G54+G55</f>
        <v>2365931</v>
      </c>
      <c r="H53" s="7"/>
      <c r="I53" s="1"/>
    </row>
    <row r="54" spans="2:10" ht="34.5" customHeight="1" x14ac:dyDescent="0.25">
      <c r="B54" s="1" t="s">
        <v>14</v>
      </c>
      <c r="C54" s="7"/>
      <c r="D54" s="33"/>
      <c r="E54" s="87" t="s">
        <v>84</v>
      </c>
      <c r="F54" s="88"/>
      <c r="G54" s="58">
        <v>2224616</v>
      </c>
      <c r="H54" s="7"/>
      <c r="I54" s="1"/>
    </row>
    <row r="55" spans="2:10" ht="18" customHeight="1" x14ac:dyDescent="0.25">
      <c r="B55" s="1" t="s">
        <v>14</v>
      </c>
      <c r="C55" s="7"/>
      <c r="D55" s="32"/>
      <c r="E55" s="89" t="s">
        <v>86</v>
      </c>
      <c r="F55" s="90"/>
      <c r="G55" s="74">
        <v>141315</v>
      </c>
      <c r="H55" s="7"/>
      <c r="I55" s="1"/>
    </row>
    <row r="56" spans="2:10" ht="24" customHeight="1" thickBot="1" x14ac:dyDescent="0.3">
      <c r="B56" s="1" t="s">
        <v>14</v>
      </c>
      <c r="C56" s="7"/>
      <c r="D56" s="30" t="s">
        <v>60</v>
      </c>
      <c r="E56" s="83" t="s">
        <v>11</v>
      </c>
      <c r="F56" s="84"/>
      <c r="G56" s="73"/>
      <c r="H56" s="7"/>
      <c r="I56" s="1"/>
    </row>
    <row r="57" spans="2:10" ht="22.5" customHeight="1" x14ac:dyDescent="0.25">
      <c r="B57" s="1" t="s">
        <v>14</v>
      </c>
      <c r="C57" s="7"/>
      <c r="D57" s="34" t="s">
        <v>26</v>
      </c>
      <c r="E57" s="77" t="s">
        <v>30</v>
      </c>
      <c r="F57" s="78"/>
      <c r="G57" s="54">
        <f>G58+G59</f>
        <v>15250000</v>
      </c>
      <c r="H57" s="7"/>
      <c r="I57" s="1"/>
    </row>
    <row r="58" spans="2:10" ht="33" customHeight="1" x14ac:dyDescent="0.25">
      <c r="B58" s="1" t="s">
        <v>14</v>
      </c>
      <c r="C58" s="7"/>
      <c r="D58" s="35"/>
      <c r="E58" s="87" t="s">
        <v>53</v>
      </c>
      <c r="F58" s="88"/>
      <c r="G58" s="58">
        <v>15000000</v>
      </c>
      <c r="H58" s="7"/>
      <c r="I58" s="1"/>
    </row>
    <row r="59" spans="2:10" ht="33" customHeight="1" x14ac:dyDescent="0.25">
      <c r="B59" s="1" t="s">
        <v>14</v>
      </c>
      <c r="C59" s="7"/>
      <c r="D59" s="75"/>
      <c r="E59" s="87" t="s">
        <v>73</v>
      </c>
      <c r="F59" s="88"/>
      <c r="G59" s="76">
        <v>250000</v>
      </c>
      <c r="H59" s="7"/>
      <c r="I59" s="1"/>
    </row>
    <row r="60" spans="2:10" ht="24" customHeight="1" thickBot="1" x14ac:dyDescent="0.3">
      <c r="B60" s="1" t="s">
        <v>14</v>
      </c>
      <c r="C60" s="7"/>
      <c r="D60" s="30" t="s">
        <v>60</v>
      </c>
      <c r="E60" s="83" t="s">
        <v>11</v>
      </c>
      <c r="F60" s="84"/>
      <c r="G60" s="55"/>
      <c r="H60" s="7"/>
      <c r="I60" s="1"/>
    </row>
    <row r="61" spans="2:10" ht="24" hidden="1" customHeight="1" x14ac:dyDescent="0.25">
      <c r="B61" s="1">
        <v>0</v>
      </c>
      <c r="C61" s="7"/>
      <c r="D61" s="34" t="s">
        <v>45</v>
      </c>
      <c r="E61" s="77" t="s">
        <v>28</v>
      </c>
      <c r="F61" s="78"/>
      <c r="G61" s="29"/>
      <c r="H61" s="7"/>
      <c r="I61" s="1"/>
    </row>
    <row r="62" spans="2:10" ht="24" hidden="1" customHeight="1" thickBot="1" x14ac:dyDescent="0.3">
      <c r="B62" s="1">
        <v>0</v>
      </c>
      <c r="C62" s="7"/>
      <c r="D62" s="23" t="s">
        <v>27</v>
      </c>
      <c r="E62" s="81" t="s">
        <v>29</v>
      </c>
      <c r="F62" s="82"/>
      <c r="G62" s="13"/>
      <c r="H62" s="7"/>
      <c r="I62" s="1"/>
    </row>
    <row r="63" spans="2:10" ht="24" customHeight="1" thickBot="1" x14ac:dyDescent="0.3">
      <c r="B63" s="1" t="s">
        <v>14</v>
      </c>
      <c r="C63" s="7"/>
      <c r="D63" s="14" t="s">
        <v>5</v>
      </c>
      <c r="E63" s="111" t="s">
        <v>6</v>
      </c>
      <c r="F63" s="112"/>
      <c r="G63" s="60">
        <f>G64+G65</f>
        <v>229683949.03999999</v>
      </c>
      <c r="H63" s="7"/>
      <c r="I63" s="1"/>
      <c r="J63" s="1"/>
    </row>
    <row r="64" spans="2:10" ht="24" customHeight="1" thickBot="1" x14ac:dyDescent="0.3">
      <c r="B64" s="1" t="s">
        <v>14</v>
      </c>
      <c r="C64" s="7"/>
      <c r="D64" s="14" t="s">
        <v>5</v>
      </c>
      <c r="E64" s="111" t="s">
        <v>7</v>
      </c>
      <c r="F64" s="112"/>
      <c r="G64" s="60">
        <f>G14+G16+G26+G28+G32+G41+G43+G47+G50+G20+G24+G18+G22+G39</f>
        <v>212068018.03999999</v>
      </c>
      <c r="H64" s="7"/>
      <c r="I64" s="1"/>
    </row>
    <row r="65" spans="2:9" ht="24" customHeight="1" thickBot="1" x14ac:dyDescent="0.3">
      <c r="B65" s="1" t="s">
        <v>14</v>
      </c>
      <c r="C65" s="7"/>
      <c r="D65" s="14" t="s">
        <v>5</v>
      </c>
      <c r="E65" s="103" t="s">
        <v>8</v>
      </c>
      <c r="F65" s="104"/>
      <c r="G65" s="60">
        <f>+G61+G57+G53</f>
        <v>17615931</v>
      </c>
      <c r="H65" s="7"/>
      <c r="I65" s="1"/>
    </row>
    <row r="66" spans="2:9" ht="12.75" customHeight="1" x14ac:dyDescent="0.25">
      <c r="B66" s="1" t="s">
        <v>14</v>
      </c>
      <c r="C66" s="7"/>
      <c r="D66" s="7"/>
      <c r="E66" s="7"/>
      <c r="F66" s="7"/>
      <c r="H66" s="7"/>
      <c r="I66" s="1"/>
    </row>
    <row r="67" spans="2:9" ht="15.75" x14ac:dyDescent="0.25">
      <c r="B67" s="1" t="s">
        <v>14</v>
      </c>
      <c r="C67" s="94" t="s">
        <v>15</v>
      </c>
      <c r="D67" s="94"/>
      <c r="E67" s="94"/>
      <c r="F67" s="94"/>
      <c r="G67" s="95"/>
      <c r="H67" s="94"/>
      <c r="I67" s="1"/>
    </row>
    <row r="68" spans="2:9" ht="18" customHeight="1" thickBot="1" x14ac:dyDescent="0.3">
      <c r="B68" s="1" t="s">
        <v>14</v>
      </c>
      <c r="C68" s="7"/>
      <c r="D68" s="7"/>
      <c r="E68" s="7"/>
      <c r="F68" s="7"/>
      <c r="G68" s="62"/>
      <c r="H68" s="7"/>
      <c r="I68" s="1"/>
    </row>
    <row r="69" spans="2:9" ht="68.25" customHeight="1" thickBot="1" x14ac:dyDescent="0.3">
      <c r="B69" s="1" t="s">
        <v>14</v>
      </c>
      <c r="C69" s="7"/>
      <c r="D69" s="15" t="s">
        <v>10</v>
      </c>
      <c r="E69" s="15" t="s">
        <v>1</v>
      </c>
      <c r="F69" s="10" t="s">
        <v>9</v>
      </c>
      <c r="G69" s="52" t="s">
        <v>2</v>
      </c>
      <c r="H69" s="7"/>
      <c r="I69" s="1"/>
    </row>
    <row r="70" spans="2:9" ht="16.5" thickBot="1" x14ac:dyDescent="0.3">
      <c r="B70" s="1" t="s">
        <v>14</v>
      </c>
      <c r="C70" s="7"/>
      <c r="D70" s="8">
        <v>1</v>
      </c>
      <c r="E70" s="9">
        <v>2</v>
      </c>
      <c r="F70" s="9">
        <v>3</v>
      </c>
      <c r="G70" s="53">
        <v>4</v>
      </c>
      <c r="H70" s="7"/>
      <c r="I70" s="1"/>
    </row>
    <row r="71" spans="2:9" ht="22.5" customHeight="1" thickBot="1" x14ac:dyDescent="0.3">
      <c r="B71" s="1" t="s">
        <v>14</v>
      </c>
      <c r="C71" s="7"/>
      <c r="D71" s="108" t="s">
        <v>3</v>
      </c>
      <c r="E71" s="109"/>
      <c r="F71" s="109"/>
      <c r="G71" s="110"/>
      <c r="H71" s="7"/>
      <c r="I71" s="1"/>
    </row>
    <row r="72" spans="2:9" ht="51" customHeight="1" x14ac:dyDescent="0.25">
      <c r="B72" s="1" t="s">
        <v>14</v>
      </c>
      <c r="C72" s="7"/>
      <c r="D72" s="11" t="s">
        <v>12</v>
      </c>
      <c r="E72" s="16">
        <v>9770</v>
      </c>
      <c r="F72" s="17" t="s">
        <v>74</v>
      </c>
      <c r="G72" s="54">
        <v>209600</v>
      </c>
      <c r="H72" s="7"/>
      <c r="I72" s="1"/>
    </row>
    <row r="73" spans="2:9" ht="24" customHeight="1" thickBot="1" x14ac:dyDescent="0.3">
      <c r="B73" s="1" t="s">
        <v>14</v>
      </c>
      <c r="C73" s="7"/>
      <c r="D73" s="12" t="s">
        <v>60</v>
      </c>
      <c r="E73" s="18"/>
      <c r="F73" s="19" t="s">
        <v>11</v>
      </c>
      <c r="G73" s="63"/>
      <c r="H73" s="7"/>
      <c r="I73" s="1"/>
    </row>
    <row r="74" spans="2:9" ht="51" customHeight="1" x14ac:dyDescent="0.25">
      <c r="B74" s="1" t="s">
        <v>14</v>
      </c>
      <c r="C74" s="7"/>
      <c r="D74" s="11" t="s">
        <v>12</v>
      </c>
      <c r="E74" s="16">
        <v>9770</v>
      </c>
      <c r="F74" s="17" t="s">
        <v>36</v>
      </c>
      <c r="G74" s="54">
        <v>100000</v>
      </c>
      <c r="H74" s="7"/>
      <c r="I74" s="1"/>
    </row>
    <row r="75" spans="2:9" ht="24" customHeight="1" thickBot="1" x14ac:dyDescent="0.3">
      <c r="B75" s="1" t="s">
        <v>14</v>
      </c>
      <c r="C75" s="7"/>
      <c r="D75" s="12" t="s">
        <v>60</v>
      </c>
      <c r="E75" s="18"/>
      <c r="F75" s="19" t="s">
        <v>11</v>
      </c>
      <c r="G75" s="63"/>
      <c r="H75" s="7"/>
      <c r="I75" s="1"/>
    </row>
    <row r="76" spans="2:9" ht="51" customHeight="1" x14ac:dyDescent="0.25">
      <c r="B76" s="1" t="s">
        <v>14</v>
      </c>
      <c r="C76" s="7"/>
      <c r="D76" s="11" t="s">
        <v>12</v>
      </c>
      <c r="E76" s="16">
        <v>9770</v>
      </c>
      <c r="F76" s="17" t="s">
        <v>77</v>
      </c>
      <c r="G76" s="54">
        <v>827120</v>
      </c>
      <c r="H76" s="7"/>
      <c r="I76" s="1"/>
    </row>
    <row r="77" spans="2:9" ht="24" customHeight="1" thickBot="1" x14ac:dyDescent="0.3">
      <c r="B77" s="1" t="s">
        <v>14</v>
      </c>
      <c r="C77" s="7"/>
      <c r="D77" s="72" t="s">
        <v>60</v>
      </c>
      <c r="E77" s="20"/>
      <c r="F77" s="24" t="s">
        <v>11</v>
      </c>
      <c r="G77" s="55"/>
      <c r="H77" s="7"/>
      <c r="I77" s="1"/>
    </row>
    <row r="78" spans="2:9" ht="51" customHeight="1" x14ac:dyDescent="0.25">
      <c r="B78" s="1" t="s">
        <v>14</v>
      </c>
      <c r="C78" s="7"/>
      <c r="D78" s="11" t="s">
        <v>39</v>
      </c>
      <c r="E78" s="16">
        <v>9800</v>
      </c>
      <c r="F78" s="17" t="s">
        <v>76</v>
      </c>
      <c r="G78" s="54">
        <f>933666+115000-115000</f>
        <v>933666</v>
      </c>
      <c r="H78" s="7"/>
      <c r="I78" s="1"/>
    </row>
    <row r="79" spans="2:9" ht="24" customHeight="1" thickBot="1" x14ac:dyDescent="0.3">
      <c r="B79" s="1" t="s">
        <v>14</v>
      </c>
      <c r="C79" s="7"/>
      <c r="D79" s="47" t="s">
        <v>62</v>
      </c>
      <c r="E79" s="21"/>
      <c r="F79" s="37" t="s">
        <v>22</v>
      </c>
      <c r="G79" s="65"/>
      <c r="H79" s="7"/>
      <c r="I79" s="1"/>
    </row>
    <row r="80" spans="2:9" ht="50.25" customHeight="1" x14ac:dyDescent="0.25">
      <c r="B80" s="1" t="s">
        <v>14</v>
      </c>
      <c r="C80" s="7"/>
      <c r="D80" s="11" t="s">
        <v>39</v>
      </c>
      <c r="E80" s="16">
        <v>9800</v>
      </c>
      <c r="F80" s="17" t="s">
        <v>82</v>
      </c>
      <c r="G80" s="54">
        <f>4664060+335940+500000</f>
        <v>5500000</v>
      </c>
      <c r="H80" s="7"/>
      <c r="I80" s="1"/>
    </row>
    <row r="81" spans="2:9" ht="24" customHeight="1" thickBot="1" x14ac:dyDescent="0.3">
      <c r="B81" s="1" t="s">
        <v>14</v>
      </c>
      <c r="C81" s="7"/>
      <c r="D81" s="36" t="s">
        <v>62</v>
      </c>
      <c r="E81" s="21"/>
      <c r="F81" s="37" t="s">
        <v>22</v>
      </c>
      <c r="G81" s="63"/>
      <c r="H81" s="7"/>
      <c r="I81" s="1"/>
    </row>
    <row r="82" spans="2:9" ht="45.75" customHeight="1" x14ac:dyDescent="0.25">
      <c r="B82" s="1" t="s">
        <v>14</v>
      </c>
      <c r="C82" s="7"/>
      <c r="D82" s="11" t="s">
        <v>39</v>
      </c>
      <c r="E82" s="16">
        <v>9800</v>
      </c>
      <c r="F82" s="17" t="s">
        <v>40</v>
      </c>
      <c r="G82" s="54">
        <f>1000000+81700+750000+600000</f>
        <v>2431700</v>
      </c>
      <c r="H82" s="7"/>
      <c r="I82" s="1"/>
    </row>
    <row r="83" spans="2:9" ht="24" customHeight="1" thickBot="1" x14ac:dyDescent="0.3">
      <c r="B83" s="1" t="s">
        <v>14</v>
      </c>
      <c r="C83" s="7"/>
      <c r="D83" s="47" t="s">
        <v>62</v>
      </c>
      <c r="E83" s="21"/>
      <c r="F83" s="37" t="s">
        <v>22</v>
      </c>
      <c r="G83" s="65"/>
      <c r="H83" s="7"/>
      <c r="I83" s="1"/>
    </row>
    <row r="84" spans="2:9" ht="54" customHeight="1" x14ac:dyDescent="0.25">
      <c r="B84" s="1" t="s">
        <v>14</v>
      </c>
      <c r="C84" s="7"/>
      <c r="D84" s="11" t="s">
        <v>39</v>
      </c>
      <c r="E84" s="16">
        <v>9800</v>
      </c>
      <c r="F84" s="17" t="s">
        <v>47</v>
      </c>
      <c r="G84" s="54">
        <f>80000+330000+500000+658918+600000</f>
        <v>2168918</v>
      </c>
      <c r="H84" s="7"/>
      <c r="I84" s="1"/>
    </row>
    <row r="85" spans="2:9" ht="24" customHeight="1" thickBot="1" x14ac:dyDescent="0.3">
      <c r="B85" s="1" t="s">
        <v>14</v>
      </c>
      <c r="C85" s="7"/>
      <c r="D85" s="47" t="s">
        <v>62</v>
      </c>
      <c r="E85" s="21"/>
      <c r="F85" s="37" t="s">
        <v>22</v>
      </c>
      <c r="G85" s="65"/>
      <c r="H85" s="7"/>
      <c r="I85" s="1"/>
    </row>
    <row r="86" spans="2:9" ht="47.25" customHeight="1" x14ac:dyDescent="0.25">
      <c r="B86" s="1" t="s">
        <v>14</v>
      </c>
      <c r="C86" s="7"/>
      <c r="D86" s="11" t="s">
        <v>39</v>
      </c>
      <c r="E86" s="16">
        <v>9800</v>
      </c>
      <c r="F86" s="17" t="s">
        <v>89</v>
      </c>
      <c r="G86" s="54">
        <v>1000000</v>
      </c>
      <c r="H86" s="7"/>
      <c r="I86" s="1"/>
    </row>
    <row r="87" spans="2:9" ht="24" customHeight="1" thickBot="1" x14ac:dyDescent="0.3">
      <c r="B87" s="1" t="s">
        <v>14</v>
      </c>
      <c r="C87" s="7"/>
      <c r="D87" s="23" t="s">
        <v>62</v>
      </c>
      <c r="E87" s="20"/>
      <c r="F87" s="24" t="s">
        <v>22</v>
      </c>
      <c r="G87" s="55"/>
      <c r="H87" s="7"/>
      <c r="I87" s="1"/>
    </row>
    <row r="88" spans="2:9" ht="47.25" customHeight="1" x14ac:dyDescent="0.25">
      <c r="B88" s="1" t="s">
        <v>14</v>
      </c>
      <c r="C88" s="7"/>
      <c r="D88" s="11" t="s">
        <v>39</v>
      </c>
      <c r="E88" s="16">
        <v>9800</v>
      </c>
      <c r="F88" s="17" t="s">
        <v>90</v>
      </c>
      <c r="G88" s="54">
        <v>100000</v>
      </c>
      <c r="H88" s="7"/>
      <c r="I88" s="1"/>
    </row>
    <row r="89" spans="2:9" ht="24" customHeight="1" thickBot="1" x14ac:dyDescent="0.3">
      <c r="B89" s="1" t="s">
        <v>14</v>
      </c>
      <c r="C89" s="7"/>
      <c r="D89" s="23" t="s">
        <v>62</v>
      </c>
      <c r="E89" s="20"/>
      <c r="F89" s="24" t="s">
        <v>22</v>
      </c>
      <c r="G89" s="55"/>
      <c r="H89" s="7"/>
      <c r="I89" s="1"/>
    </row>
    <row r="90" spans="2:9" ht="45.75" customHeight="1" x14ac:dyDescent="0.25">
      <c r="B90" s="1" t="s">
        <v>14</v>
      </c>
      <c r="C90" s="7"/>
      <c r="D90" s="40" t="s">
        <v>39</v>
      </c>
      <c r="E90" s="41">
        <v>9800</v>
      </c>
      <c r="F90" s="43" t="s">
        <v>79</v>
      </c>
      <c r="G90" s="64">
        <v>1000000</v>
      </c>
      <c r="H90" s="7"/>
      <c r="I90" s="1"/>
    </row>
    <row r="91" spans="2:9" ht="24" customHeight="1" thickBot="1" x14ac:dyDescent="0.3">
      <c r="B91" s="1" t="s">
        <v>14</v>
      </c>
      <c r="C91" s="7"/>
      <c r="D91" s="23" t="s">
        <v>62</v>
      </c>
      <c r="E91" s="20"/>
      <c r="F91" s="24" t="s">
        <v>22</v>
      </c>
      <c r="G91" s="55"/>
      <c r="H91" s="7"/>
      <c r="I91" s="1"/>
    </row>
    <row r="92" spans="2:9" ht="45.75" customHeight="1" x14ac:dyDescent="0.25">
      <c r="B92" s="1" t="s">
        <v>14</v>
      </c>
      <c r="C92" s="7"/>
      <c r="D92" s="40" t="s">
        <v>39</v>
      </c>
      <c r="E92" s="41">
        <v>9800</v>
      </c>
      <c r="F92" s="43" t="s">
        <v>70</v>
      </c>
      <c r="G92" s="64">
        <v>300000</v>
      </c>
      <c r="H92" s="7"/>
      <c r="I92" s="1"/>
    </row>
    <row r="93" spans="2:9" ht="24" customHeight="1" thickBot="1" x14ac:dyDescent="0.3">
      <c r="B93" s="1" t="s">
        <v>14</v>
      </c>
      <c r="C93" s="7"/>
      <c r="D93" s="23" t="s">
        <v>62</v>
      </c>
      <c r="E93" s="20"/>
      <c r="F93" s="24" t="s">
        <v>22</v>
      </c>
      <c r="G93" s="55"/>
      <c r="H93" s="7"/>
      <c r="I93" s="1"/>
    </row>
    <row r="94" spans="2:9" ht="51" customHeight="1" x14ac:dyDescent="0.25">
      <c r="B94" s="1" t="s">
        <v>14</v>
      </c>
      <c r="C94" s="7"/>
      <c r="D94" s="11" t="s">
        <v>39</v>
      </c>
      <c r="E94" s="16">
        <v>9800</v>
      </c>
      <c r="F94" s="17" t="s">
        <v>54</v>
      </c>
      <c r="G94" s="54">
        <v>400000</v>
      </c>
      <c r="H94" s="7"/>
      <c r="I94" s="1"/>
    </row>
    <row r="95" spans="2:9" ht="24" customHeight="1" thickBot="1" x14ac:dyDescent="0.3">
      <c r="B95" s="1" t="s">
        <v>14</v>
      </c>
      <c r="C95" s="7"/>
      <c r="D95" s="23" t="s">
        <v>62</v>
      </c>
      <c r="E95" s="20"/>
      <c r="F95" s="24" t="s">
        <v>22</v>
      </c>
      <c r="G95" s="55"/>
      <c r="H95" s="7"/>
      <c r="I95" s="1"/>
    </row>
    <row r="96" spans="2:9" ht="51" customHeight="1" x14ac:dyDescent="0.25">
      <c r="B96" s="1" t="s">
        <v>14</v>
      </c>
      <c r="C96" s="7"/>
      <c r="D96" s="11" t="s">
        <v>39</v>
      </c>
      <c r="E96" s="16">
        <v>9800</v>
      </c>
      <c r="F96" s="43" t="s">
        <v>52</v>
      </c>
      <c r="G96" s="54">
        <v>1000000</v>
      </c>
      <c r="H96" s="7"/>
      <c r="I96" s="1"/>
    </row>
    <row r="97" spans="2:9" ht="25.5" customHeight="1" thickBot="1" x14ac:dyDescent="0.3">
      <c r="B97" s="1" t="s">
        <v>14</v>
      </c>
      <c r="C97" s="7"/>
      <c r="D97" s="23" t="s">
        <v>62</v>
      </c>
      <c r="E97" s="20"/>
      <c r="F97" s="24" t="s">
        <v>22</v>
      </c>
      <c r="G97" s="55"/>
      <c r="H97" s="7"/>
      <c r="I97" s="1"/>
    </row>
    <row r="98" spans="2:9" ht="48.75" customHeight="1" x14ac:dyDescent="0.25">
      <c r="B98" s="1" t="s">
        <v>14</v>
      </c>
      <c r="C98" s="7"/>
      <c r="D98" s="11" t="s">
        <v>39</v>
      </c>
      <c r="E98" s="16">
        <v>9800</v>
      </c>
      <c r="F98" s="38" t="s">
        <v>78</v>
      </c>
      <c r="G98" s="54">
        <v>141000</v>
      </c>
      <c r="H98" s="7"/>
      <c r="I98" s="1"/>
    </row>
    <row r="99" spans="2:9" ht="24" customHeight="1" thickBot="1" x14ac:dyDescent="0.3">
      <c r="B99" s="1" t="s">
        <v>14</v>
      </c>
      <c r="C99" s="7"/>
      <c r="D99" s="47" t="s">
        <v>62</v>
      </c>
      <c r="E99" s="21"/>
      <c r="F99" s="37" t="s">
        <v>22</v>
      </c>
      <c r="G99" s="65"/>
      <c r="H99" s="7"/>
      <c r="I99" s="1"/>
    </row>
    <row r="100" spans="2:9" ht="20.25" customHeight="1" thickBot="1" x14ac:dyDescent="0.3">
      <c r="B100" s="1" t="s">
        <v>14</v>
      </c>
      <c r="C100" s="7"/>
      <c r="D100" s="91" t="s">
        <v>4</v>
      </c>
      <c r="E100" s="92"/>
      <c r="F100" s="92"/>
      <c r="G100" s="93"/>
      <c r="H100" s="7"/>
      <c r="I100" s="1"/>
    </row>
    <row r="101" spans="2:9" ht="51" customHeight="1" x14ac:dyDescent="0.25">
      <c r="B101" s="1" t="s">
        <v>14</v>
      </c>
      <c r="C101" s="7"/>
      <c r="D101" s="11" t="s">
        <v>12</v>
      </c>
      <c r="E101" s="16">
        <v>9770</v>
      </c>
      <c r="F101" s="17" t="s">
        <v>77</v>
      </c>
      <c r="G101" s="54">
        <v>1240680</v>
      </c>
      <c r="H101" s="7"/>
      <c r="I101" s="1"/>
    </row>
    <row r="102" spans="2:9" ht="24" customHeight="1" thickBot="1" x14ac:dyDescent="0.3">
      <c r="B102" s="1" t="s">
        <v>14</v>
      </c>
      <c r="C102" s="7"/>
      <c r="D102" s="72" t="s">
        <v>60</v>
      </c>
      <c r="E102" s="20"/>
      <c r="F102" s="24" t="s">
        <v>11</v>
      </c>
      <c r="G102" s="55"/>
      <c r="H102" s="7"/>
      <c r="I102" s="1"/>
    </row>
    <row r="103" spans="2:9" ht="48.75" hidden="1" customHeight="1" x14ac:dyDescent="0.25">
      <c r="B103" s="1">
        <v>0</v>
      </c>
      <c r="C103" s="7"/>
      <c r="D103" s="11" t="s">
        <v>12</v>
      </c>
      <c r="E103" s="16">
        <v>9770</v>
      </c>
      <c r="F103" s="27" t="s">
        <v>36</v>
      </c>
      <c r="G103" s="54"/>
      <c r="H103" s="7"/>
      <c r="I103" s="1"/>
    </row>
    <row r="104" spans="2:9" ht="24" hidden="1" customHeight="1" thickBot="1" x14ac:dyDescent="0.3">
      <c r="B104" s="1">
        <v>0</v>
      </c>
      <c r="C104" s="7"/>
      <c r="D104" s="23" t="s">
        <v>60</v>
      </c>
      <c r="E104" s="20"/>
      <c r="F104" s="24" t="s">
        <v>11</v>
      </c>
      <c r="G104" s="55"/>
      <c r="H104" s="7"/>
      <c r="I104" s="1"/>
    </row>
    <row r="105" spans="2:9" ht="47.25" customHeight="1" x14ac:dyDescent="0.25">
      <c r="B105" s="1" t="s">
        <v>14</v>
      </c>
      <c r="C105" s="7"/>
      <c r="D105" s="11" t="s">
        <v>39</v>
      </c>
      <c r="E105" s="16">
        <v>9800</v>
      </c>
      <c r="F105" s="17" t="s">
        <v>76</v>
      </c>
      <c r="G105" s="54">
        <f>600000+115000</f>
        <v>715000</v>
      </c>
      <c r="H105" s="7"/>
      <c r="I105" s="1"/>
    </row>
    <row r="106" spans="2:9" ht="24" customHeight="1" thickBot="1" x14ac:dyDescent="0.3">
      <c r="B106" s="1" t="s">
        <v>14</v>
      </c>
      <c r="C106" s="7"/>
      <c r="D106" s="47" t="s">
        <v>62</v>
      </c>
      <c r="E106" s="21"/>
      <c r="F106" s="37" t="s">
        <v>22</v>
      </c>
      <c r="G106" s="65"/>
      <c r="H106" s="7"/>
      <c r="I106" s="1"/>
    </row>
    <row r="107" spans="2:9" ht="47.25" customHeight="1" x14ac:dyDescent="0.25">
      <c r="B107" s="1" t="s">
        <v>14</v>
      </c>
      <c r="C107" s="7"/>
      <c r="D107" s="40" t="s">
        <v>39</v>
      </c>
      <c r="E107" s="41">
        <v>9800</v>
      </c>
      <c r="F107" s="43" t="s">
        <v>51</v>
      </c>
      <c r="G107" s="64">
        <v>891626</v>
      </c>
      <c r="H107" s="7"/>
      <c r="I107" s="1"/>
    </row>
    <row r="108" spans="2:9" ht="24" customHeight="1" thickBot="1" x14ac:dyDescent="0.3">
      <c r="B108" s="1" t="s">
        <v>14</v>
      </c>
      <c r="C108" s="7"/>
      <c r="D108" s="48" t="s">
        <v>62</v>
      </c>
      <c r="E108" s="41"/>
      <c r="F108" s="42" t="s">
        <v>22</v>
      </c>
      <c r="G108" s="64"/>
      <c r="H108" s="7"/>
      <c r="I108" s="1"/>
    </row>
    <row r="109" spans="2:9" ht="55.5" customHeight="1" x14ac:dyDescent="0.25">
      <c r="B109" s="1" t="s">
        <v>14</v>
      </c>
      <c r="C109" s="7"/>
      <c r="D109" s="11" t="s">
        <v>39</v>
      </c>
      <c r="E109" s="16">
        <v>9800</v>
      </c>
      <c r="F109" s="17" t="s">
        <v>40</v>
      </c>
      <c r="G109" s="54">
        <f>249000+2500000+1000000</f>
        <v>3749000</v>
      </c>
      <c r="H109" s="7"/>
      <c r="I109" s="1"/>
    </row>
    <row r="110" spans="2:9" ht="24" customHeight="1" thickBot="1" x14ac:dyDescent="0.3">
      <c r="B110" s="1" t="s">
        <v>14</v>
      </c>
      <c r="C110" s="7"/>
      <c r="D110" s="47" t="s">
        <v>62</v>
      </c>
      <c r="E110" s="21"/>
      <c r="F110" s="37" t="s">
        <v>22</v>
      </c>
      <c r="G110" s="65"/>
      <c r="H110" s="7"/>
      <c r="I110" s="1"/>
    </row>
    <row r="111" spans="2:9" ht="55.5" hidden="1" customHeight="1" x14ac:dyDescent="0.25">
      <c r="B111" s="1">
        <v>0</v>
      </c>
      <c r="C111" s="7"/>
      <c r="D111" s="11" t="s">
        <v>39</v>
      </c>
      <c r="E111" s="16">
        <v>9800</v>
      </c>
      <c r="F111" s="17" t="s">
        <v>80</v>
      </c>
      <c r="G111" s="54"/>
      <c r="H111" s="7"/>
      <c r="I111" s="1"/>
    </row>
    <row r="112" spans="2:9" ht="24" hidden="1" customHeight="1" thickBot="1" x14ac:dyDescent="0.3">
      <c r="B112" s="1">
        <v>0</v>
      </c>
      <c r="C112" s="7"/>
      <c r="D112" s="47" t="s">
        <v>62</v>
      </c>
      <c r="E112" s="21"/>
      <c r="F112" s="37" t="s">
        <v>22</v>
      </c>
      <c r="G112" s="65"/>
      <c r="H112" s="7"/>
      <c r="I112" s="1"/>
    </row>
    <row r="113" spans="2:9" ht="48.75" customHeight="1" x14ac:dyDescent="0.25">
      <c r="B113" s="1" t="s">
        <v>14</v>
      </c>
      <c r="C113" s="7"/>
      <c r="D113" s="11" t="s">
        <v>39</v>
      </c>
      <c r="E113" s="16">
        <v>9800</v>
      </c>
      <c r="F113" s="17" t="s">
        <v>47</v>
      </c>
      <c r="G113" s="54">
        <f>330000+215000-330000+750000-658918</f>
        <v>306082</v>
      </c>
      <c r="H113" s="7"/>
      <c r="I113" s="1"/>
    </row>
    <row r="114" spans="2:9" ht="24" customHeight="1" thickBot="1" x14ac:dyDescent="0.3">
      <c r="B114" s="1" t="s">
        <v>14</v>
      </c>
      <c r="C114" s="7"/>
      <c r="D114" s="47" t="s">
        <v>62</v>
      </c>
      <c r="E114" s="21"/>
      <c r="F114" s="37" t="s">
        <v>22</v>
      </c>
      <c r="G114" s="65"/>
      <c r="H114" s="7"/>
      <c r="I114" s="1"/>
    </row>
    <row r="115" spans="2:9" ht="53.25" hidden="1" customHeight="1" x14ac:dyDescent="0.25">
      <c r="B115" s="1">
        <v>0</v>
      </c>
      <c r="C115" s="7"/>
      <c r="D115" s="11" t="s">
        <v>39</v>
      </c>
      <c r="E115" s="16">
        <v>9800</v>
      </c>
      <c r="F115" s="17" t="s">
        <v>55</v>
      </c>
      <c r="G115" s="54">
        <f>1314322-264022-1050300</f>
        <v>0</v>
      </c>
      <c r="H115" s="7"/>
      <c r="I115" s="1"/>
    </row>
    <row r="116" spans="2:9" ht="25.5" hidden="1" customHeight="1" thickBot="1" x14ac:dyDescent="0.3">
      <c r="B116" s="1">
        <v>0</v>
      </c>
      <c r="C116" s="7"/>
      <c r="D116" s="47" t="s">
        <v>62</v>
      </c>
      <c r="E116" s="21"/>
      <c r="F116" s="37" t="s">
        <v>22</v>
      </c>
      <c r="G116" s="65"/>
      <c r="H116" s="7"/>
      <c r="I116" s="1"/>
    </row>
    <row r="117" spans="2:9" ht="45.75" customHeight="1" x14ac:dyDescent="0.25">
      <c r="B117" s="1" t="s">
        <v>14</v>
      </c>
      <c r="C117" s="7"/>
      <c r="D117" s="40" t="s">
        <v>39</v>
      </c>
      <c r="E117" s="41">
        <v>9800</v>
      </c>
      <c r="F117" s="43" t="s">
        <v>70</v>
      </c>
      <c r="G117" s="64">
        <f>50000+1023211.8+3576788.2</f>
        <v>4650000</v>
      </c>
      <c r="H117" s="7"/>
      <c r="I117" s="1"/>
    </row>
    <row r="118" spans="2:9" ht="24" customHeight="1" thickBot="1" x14ac:dyDescent="0.3">
      <c r="B118" s="1" t="s">
        <v>14</v>
      </c>
      <c r="C118" s="7"/>
      <c r="D118" s="23" t="s">
        <v>62</v>
      </c>
      <c r="E118" s="20"/>
      <c r="F118" s="24" t="s">
        <v>22</v>
      </c>
      <c r="G118" s="55"/>
      <c r="H118" s="7"/>
      <c r="I118" s="1"/>
    </row>
    <row r="119" spans="2:9" ht="53.25" customHeight="1" x14ac:dyDescent="0.25">
      <c r="B119" s="1" t="s">
        <v>14</v>
      </c>
      <c r="C119" s="7"/>
      <c r="D119" s="11" t="s">
        <v>39</v>
      </c>
      <c r="E119" s="16">
        <v>9800</v>
      </c>
      <c r="F119" s="43" t="s">
        <v>52</v>
      </c>
      <c r="G119" s="54">
        <f>4000000+1000000</f>
        <v>5000000</v>
      </c>
      <c r="H119" s="7"/>
      <c r="I119" s="1"/>
    </row>
    <row r="120" spans="2:9" ht="25.5" customHeight="1" thickBot="1" x14ac:dyDescent="0.3">
      <c r="B120" s="1" t="s">
        <v>14</v>
      </c>
      <c r="C120" s="7"/>
      <c r="D120" s="47" t="s">
        <v>62</v>
      </c>
      <c r="E120" s="21"/>
      <c r="F120" s="37" t="s">
        <v>22</v>
      </c>
      <c r="G120" s="65"/>
      <c r="H120" s="7"/>
      <c r="I120" s="1"/>
    </row>
    <row r="121" spans="2:9" ht="45" customHeight="1" x14ac:dyDescent="0.25">
      <c r="B121" s="1" t="s">
        <v>14</v>
      </c>
      <c r="C121" s="7"/>
      <c r="D121" s="11" t="s">
        <v>39</v>
      </c>
      <c r="E121" s="16">
        <v>9800</v>
      </c>
      <c r="F121" s="17" t="s">
        <v>48</v>
      </c>
      <c r="G121" s="54">
        <f>330000+500000</f>
        <v>830000</v>
      </c>
      <c r="H121" s="7"/>
      <c r="I121" s="1"/>
    </row>
    <row r="122" spans="2:9" ht="25.5" customHeight="1" thickBot="1" x14ac:dyDescent="0.3">
      <c r="B122" s="1" t="s">
        <v>14</v>
      </c>
      <c r="C122" s="7"/>
      <c r="D122" s="47" t="s">
        <v>62</v>
      </c>
      <c r="E122" s="21"/>
      <c r="F122" s="37" t="s">
        <v>22</v>
      </c>
      <c r="G122" s="65"/>
      <c r="H122" s="7"/>
      <c r="I122" s="1"/>
    </row>
    <row r="123" spans="2:9" ht="45" hidden="1" customHeight="1" x14ac:dyDescent="0.25">
      <c r="B123" s="1">
        <v>0</v>
      </c>
      <c r="C123" s="7"/>
      <c r="D123" s="11" t="s">
        <v>39</v>
      </c>
      <c r="E123" s="16">
        <v>9800</v>
      </c>
      <c r="F123" s="17" t="s">
        <v>69</v>
      </c>
      <c r="G123" s="54"/>
      <c r="H123" s="7"/>
      <c r="I123" s="1"/>
    </row>
    <row r="124" spans="2:9" ht="25.5" hidden="1" customHeight="1" thickBot="1" x14ac:dyDescent="0.3">
      <c r="B124" s="1">
        <v>0</v>
      </c>
      <c r="C124" s="7"/>
      <c r="D124" s="47" t="s">
        <v>62</v>
      </c>
      <c r="E124" s="21"/>
      <c r="F124" s="37" t="s">
        <v>22</v>
      </c>
      <c r="G124" s="65"/>
      <c r="H124" s="7"/>
      <c r="I124" s="1"/>
    </row>
    <row r="125" spans="2:9" ht="63.75" customHeight="1" x14ac:dyDescent="0.25">
      <c r="B125" s="1" t="s">
        <v>14</v>
      </c>
      <c r="C125" s="7"/>
      <c r="D125" s="11" t="s">
        <v>39</v>
      </c>
      <c r="E125" s="16">
        <v>9800</v>
      </c>
      <c r="F125" s="38" t="s">
        <v>81</v>
      </c>
      <c r="G125" s="54">
        <v>913120</v>
      </c>
      <c r="H125" s="7"/>
      <c r="I125" s="1"/>
    </row>
    <row r="126" spans="2:9" ht="24" customHeight="1" thickBot="1" x14ac:dyDescent="0.3">
      <c r="B126" s="1" t="s">
        <v>14</v>
      </c>
      <c r="C126" s="7"/>
      <c r="D126" s="47" t="s">
        <v>62</v>
      </c>
      <c r="E126" s="21"/>
      <c r="F126" s="37" t="s">
        <v>22</v>
      </c>
      <c r="G126" s="65"/>
      <c r="H126" s="7"/>
      <c r="I126" s="1"/>
    </row>
    <row r="127" spans="2:9" ht="48.75" customHeight="1" x14ac:dyDescent="0.25">
      <c r="B127" s="1" t="s">
        <v>14</v>
      </c>
      <c r="C127" s="7"/>
      <c r="D127" s="11" t="s">
        <v>39</v>
      </c>
      <c r="E127" s="16">
        <v>9800</v>
      </c>
      <c r="F127" s="38" t="s">
        <v>78</v>
      </c>
      <c r="G127" s="54">
        <v>2559000</v>
      </c>
      <c r="H127" s="7"/>
      <c r="I127" s="1"/>
    </row>
    <row r="128" spans="2:9" ht="24" customHeight="1" thickBot="1" x14ac:dyDescent="0.3">
      <c r="B128" s="1" t="s">
        <v>14</v>
      </c>
      <c r="C128" s="7"/>
      <c r="D128" s="47" t="s">
        <v>62</v>
      </c>
      <c r="E128" s="21"/>
      <c r="F128" s="37" t="s">
        <v>22</v>
      </c>
      <c r="G128" s="65"/>
      <c r="H128" s="7"/>
      <c r="I128" s="1"/>
    </row>
    <row r="129" spans="2:10" ht="24" customHeight="1" thickBot="1" x14ac:dyDescent="0.3">
      <c r="B129" s="1" t="s">
        <v>14</v>
      </c>
      <c r="C129" s="7"/>
      <c r="D129" s="14" t="s">
        <v>5</v>
      </c>
      <c r="E129" s="21" t="s">
        <v>5</v>
      </c>
      <c r="F129" s="22" t="s">
        <v>6</v>
      </c>
      <c r="G129" s="60">
        <f>G130+G131</f>
        <v>36966512</v>
      </c>
      <c r="H129" s="7"/>
      <c r="I129" s="1"/>
      <c r="J129" s="71"/>
    </row>
    <row r="130" spans="2:10" ht="24" customHeight="1" thickBot="1" x14ac:dyDescent="0.3">
      <c r="B130" s="1" t="s">
        <v>14</v>
      </c>
      <c r="C130" s="7"/>
      <c r="D130" s="14" t="s">
        <v>5</v>
      </c>
      <c r="E130" s="21" t="s">
        <v>5</v>
      </c>
      <c r="F130" s="22" t="s">
        <v>7</v>
      </c>
      <c r="G130" s="60">
        <f>SUM(G72:G99)</f>
        <v>16112004</v>
      </c>
      <c r="H130" s="7"/>
      <c r="I130" s="1"/>
      <c r="J130" s="71"/>
    </row>
    <row r="131" spans="2:10" ht="20.25" customHeight="1" thickBot="1" x14ac:dyDescent="0.3">
      <c r="B131" s="1" t="s">
        <v>14</v>
      </c>
      <c r="C131" s="7"/>
      <c r="D131" s="14" t="s">
        <v>5</v>
      </c>
      <c r="E131" s="21" t="s">
        <v>5</v>
      </c>
      <c r="F131" s="22" t="s">
        <v>8</v>
      </c>
      <c r="G131" s="60">
        <f>SUM(G101:G128)</f>
        <v>20854508</v>
      </c>
      <c r="H131" s="7"/>
      <c r="I131" s="1"/>
      <c r="J131" s="71"/>
    </row>
    <row r="132" spans="2:10" ht="17.25" customHeight="1" x14ac:dyDescent="0.25">
      <c r="B132" s="1" t="s">
        <v>14</v>
      </c>
      <c r="C132" s="1"/>
      <c r="D132" s="1"/>
      <c r="E132" s="1"/>
      <c r="F132" s="1"/>
      <c r="G132" s="49"/>
      <c r="H132" s="1"/>
      <c r="I132" s="1"/>
    </row>
    <row r="133" spans="2:10" ht="58.5" hidden="1" customHeight="1" x14ac:dyDescent="0.3">
      <c r="B133">
        <v>0</v>
      </c>
      <c r="C133" s="1"/>
      <c r="D133" s="44" t="s">
        <v>93</v>
      </c>
      <c r="E133" s="45"/>
      <c r="F133" s="46"/>
      <c r="G133" s="44" t="s">
        <v>94</v>
      </c>
      <c r="H133" s="1"/>
      <c r="I133" s="1"/>
    </row>
    <row r="134" spans="2:10" ht="27.75" customHeight="1" x14ac:dyDescent="0.3">
      <c r="B134" s="1" t="s">
        <v>14</v>
      </c>
      <c r="C134" s="1"/>
      <c r="D134" s="44" t="s">
        <v>95</v>
      </c>
      <c r="E134" s="45"/>
      <c r="F134" s="46"/>
      <c r="G134" s="66" t="s">
        <v>96</v>
      </c>
      <c r="H134" s="45"/>
      <c r="I134" s="44"/>
    </row>
    <row r="135" spans="2:10" ht="16.5" hidden="1" customHeight="1" x14ac:dyDescent="0.25">
      <c r="B135" s="1">
        <v>0</v>
      </c>
      <c r="G135"/>
    </row>
  </sheetData>
  <autoFilter ref="B10:J135">
    <filterColumn colId="0">
      <filters>
        <filter val="п"/>
      </filters>
    </filterColumn>
  </autoFilter>
  <mergeCells count="64">
    <mergeCell ref="E33:F33"/>
    <mergeCell ref="F2:G2"/>
    <mergeCell ref="F3:G3"/>
    <mergeCell ref="F4:G4"/>
    <mergeCell ref="E26:F26"/>
    <mergeCell ref="D1:G1"/>
    <mergeCell ref="C5:H5"/>
    <mergeCell ref="D71:G71"/>
    <mergeCell ref="E51:F51"/>
    <mergeCell ref="E28:F28"/>
    <mergeCell ref="E44:F44"/>
    <mergeCell ref="E45:F45"/>
    <mergeCell ref="E29:F29"/>
    <mergeCell ref="E30:F30"/>
    <mergeCell ref="E49:F49"/>
    <mergeCell ref="E50:F50"/>
    <mergeCell ref="E47:F47"/>
    <mergeCell ref="E48:F48"/>
    <mergeCell ref="E64:F64"/>
    <mergeCell ref="E31:F31"/>
    <mergeCell ref="E63:F63"/>
    <mergeCell ref="E39:F39"/>
    <mergeCell ref="D100:G100"/>
    <mergeCell ref="C67:H67"/>
    <mergeCell ref="C9:H9"/>
    <mergeCell ref="D13:G13"/>
    <mergeCell ref="D52:G52"/>
    <mergeCell ref="E11:F11"/>
    <mergeCell ref="E12:F12"/>
    <mergeCell ref="E14:F14"/>
    <mergeCell ref="E15:F15"/>
    <mergeCell ref="E17:F17"/>
    <mergeCell ref="E62:F62"/>
    <mergeCell ref="E43:F43"/>
    <mergeCell ref="E65:F65"/>
    <mergeCell ref="E16:F16"/>
    <mergeCell ref="E32:F32"/>
    <mergeCell ref="E42:F42"/>
    <mergeCell ref="E57:F57"/>
    <mergeCell ref="E60:F60"/>
    <mergeCell ref="E61:F61"/>
    <mergeCell ref="E46:F46"/>
    <mergeCell ref="E58:F58"/>
    <mergeCell ref="E53:F53"/>
    <mergeCell ref="E56:F56"/>
    <mergeCell ref="E54:F54"/>
    <mergeCell ref="E55:F55"/>
    <mergeCell ref="E59:F59"/>
    <mergeCell ref="E41:F41"/>
    <mergeCell ref="E18:F18"/>
    <mergeCell ref="E19:F19"/>
    <mergeCell ref="E25:F25"/>
    <mergeCell ref="E20:F20"/>
    <mergeCell ref="E21:F21"/>
    <mergeCell ref="E22:F22"/>
    <mergeCell ref="E23:F23"/>
    <mergeCell ref="E40:F40"/>
    <mergeCell ref="E35:F35"/>
    <mergeCell ref="E36:F36"/>
    <mergeCell ref="E37:F37"/>
    <mergeCell ref="E38:F38"/>
    <mergeCell ref="E34:F34"/>
    <mergeCell ref="E27:F27"/>
    <mergeCell ref="E24:F24"/>
  </mergeCells>
  <phoneticPr fontId="2" type="noConversion"/>
  <pageMargins left="1.1811023622047245" right="0.39370078740157483" top="0.78740157480314965" bottom="0.78740157480314965" header="0.27559055118110237" footer="0.27559055118110237"/>
  <pageSetup paperSize="9" scale="60" fitToHeight="3" orientation="portrait" r:id="rId1"/>
  <headerFooter differentFirst="1">
    <oddHeader>&amp;C&amp;P
&amp;Rпродовження додатка 4</oddHeader>
  </headerFooter>
  <rowBreaks count="1" manualBreakCount="1">
    <brk id="77" min="3"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3</vt:i4>
      </vt:variant>
    </vt:vector>
  </HeadingPairs>
  <TitlesOfParts>
    <vt:vector size="4" baseType="lpstr">
      <vt:lpstr>Лист1</vt:lpstr>
      <vt:lpstr>Лист1!Заголовки_для_печати</vt:lpstr>
      <vt:lpstr>Лист1!Критерии</vt:lpstr>
      <vt:lpstr>Лист1!Область_печати</vt:lpstr>
    </vt:vector>
  </TitlesOfParts>
  <Company>RePack by SPecialiST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Алена</dc:creator>
  <cp:lastModifiedBy>Пользователь Windows</cp:lastModifiedBy>
  <cp:lastPrinted>2024-08-07T14:24:44Z</cp:lastPrinted>
  <dcterms:created xsi:type="dcterms:W3CDTF">2020-12-11T13:12:33Z</dcterms:created>
  <dcterms:modified xsi:type="dcterms:W3CDTF">2024-12-26T10:45:51Z</dcterms:modified>
</cp:coreProperties>
</file>