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Резерв\Users\Public\ДОГОВОРА\Договора ЕІСУБ фін упр\РІШЕННЯ 2024\Рішення 2024-12-12 сесія ПРОЄКТ\"/>
    </mc:Choice>
  </mc:AlternateContent>
  <xr:revisionPtr revIDLastSave="0" documentId="13_ncr:1_{FE32E515-6817-49A3-9AF9-69E79416D58C}"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Лист1!$B$10:$J$135</definedName>
    <definedName name="_xlnm.Print_Titles" localSheetId="0">Лист1!$70:$70</definedName>
    <definedName name="_xlnm.Print_Area" localSheetId="0">Лист1!$D$1:$G$136</definedName>
    <definedName name="_xlnm.Criteria" localSheetId="0">Лист1!$B$11:$H$134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0" i="1" l="1"/>
  <c r="G119" i="1"/>
  <c r="G84" i="1"/>
  <c r="G82" i="1"/>
  <c r="G80" i="1"/>
  <c r="G18" i="1"/>
  <c r="G22" i="1"/>
  <c r="G113" i="1" l="1"/>
  <c r="G45" i="1" l="1"/>
  <c r="G121" i="1"/>
  <c r="G57" i="1" l="1"/>
  <c r="G53" i="1"/>
  <c r="G65" i="1" l="1"/>
  <c r="G105" i="1"/>
  <c r="G78" i="1"/>
  <c r="G109" i="1" l="1"/>
  <c r="G117" i="1" l="1"/>
  <c r="G44" i="1" l="1"/>
  <c r="G43" i="1" s="1"/>
  <c r="G115" i="1" l="1"/>
  <c r="G131" i="1" s="1"/>
  <c r="G129" i="1" l="1"/>
  <c r="G47" i="1" l="1"/>
  <c r="G32" i="1" l="1"/>
  <c r="G64" i="1" s="1"/>
  <c r="G63" i="1" s="1"/>
</calcChain>
</file>

<file path=xl/sharedStrings.xml><?xml version="1.0" encoding="utf-8"?>
<sst xmlns="http://schemas.openxmlformats.org/spreadsheetml/2006/main" count="327" uniqueCount="99">
  <si>
    <t>(код бюджету)</t>
  </si>
  <si>
    <t>Код Типової програмної класифікації видатків та кредитування місцевого бюджету</t>
  </si>
  <si>
    <t>Усього</t>
  </si>
  <si>
    <t>І. Трансферти із загального фонду бюджету</t>
  </si>
  <si>
    <t>ІІ. Трансферти із спеціального фонду бюджету</t>
  </si>
  <si>
    <t>X</t>
  </si>
  <si>
    <t>УСЬОГО за розділами І, ІІ, у тому числі:</t>
  </si>
  <si>
    <t>загальний фонд</t>
  </si>
  <si>
    <t>спеціальний фонд</t>
  </si>
  <si>
    <t>Найменування трансферту /Найменування бюджету – отримувача міжбюджетного трансферту</t>
  </si>
  <si>
    <t>Код Програмної класифікації видатків та кредитування місцевого бюджету / Код бюджету</t>
  </si>
  <si>
    <t>Обласний бюджет Дніпропетровської області</t>
  </si>
  <si>
    <t>0219770</t>
  </si>
  <si>
    <t>04100000000</t>
  </si>
  <si>
    <t>п</t>
  </si>
  <si>
    <t>2. Показники міжбюджетних трансфертів іншим бюджетам</t>
  </si>
  <si>
    <t>1. Показники міжбюджетних трансфертів з інших бюджетів</t>
  </si>
  <si>
    <t>Код Класифікації доходу бюджету/ Код бюджету</t>
  </si>
  <si>
    <t>І. Трансферти до загального фонду бюджету</t>
  </si>
  <si>
    <t>ІІ. Трансферти до спеціального фонду бюджету</t>
  </si>
  <si>
    <t>Базова дотація</t>
  </si>
  <si>
    <t>Освітня субвенція з державного бюджету місцевим бюджетам </t>
  </si>
  <si>
    <t xml:space="preserve">Державний бюджет </t>
  </si>
  <si>
    <t>Найменування трансферту /Найменування бюджету – надавача міжбюджетного трансферту</t>
  </si>
  <si>
    <t>Субвенція з місцевого бюджету на здійснення переданих видатків у сфері освіти за рахунок коштів освітньої субвенції</t>
  </si>
  <si>
    <t>41051200</t>
  </si>
  <si>
    <t>41053900</t>
  </si>
  <si>
    <t>04310200000</t>
  </si>
  <si>
    <t>Субвенція з місцевого бюджету на співфінансування інвестиційних проектів</t>
  </si>
  <si>
    <t>Районний бюджет Новомосковського району</t>
  </si>
  <si>
    <t>Інші субвенції з місцевого бюджету, у тому числі:</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</si>
  <si>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</si>
  <si>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на видатки споживання</t>
  </si>
  <si>
    <t>на видатки розвитку</t>
  </si>
  <si>
    <t>грн</t>
  </si>
  <si>
    <t>Додаток 4</t>
  </si>
  <si>
    <t>Інші субвенції з місцевого бюджету - комунальному підприємству "Обласний центр екстреної медичної допомоги та медицини катастроф" ДОР"  для удосконалення надання екстреної медичної допомоги</t>
  </si>
  <si>
    <t>41051400</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</si>
  <si>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 у тому числі:</t>
  </si>
  <si>
    <t>0219800</t>
  </si>
  <si>
    <t>Субвенція з місцевого бюджету державному бюджету на виконання програм соціально-економічного розвитку регіонів - військовій частині Т0320 на покращення матеріально-технічного стану</t>
  </si>
  <si>
    <t>на видатки споживання, у тому числі:</t>
  </si>
  <si>
    <t>на проведення супервізії</t>
  </si>
  <si>
    <t>на підвищення кваліфікації вчителів, які забезпечують здобуття учнями 5-11(12) класів загальної  середньої освіти</t>
  </si>
  <si>
    <t>на підвищення кваліфікації вчителів, асистентів вчителів у закладах післядипломної педагогічної освіти комунальної форми власності кваліфікації вчителів, асистентів вчителів у закладах післядипломної педагогічної освіти комунальної форми власності</t>
  </si>
  <si>
    <t>41053700</t>
  </si>
  <si>
    <t>0458200000</t>
  </si>
  <si>
    <t>Субвенція з місцевого бюджету державному бюджету на виконання програм соціально-економічного розвитку регіонів - військовій частині Т0940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</si>
  <si>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А7036 на покращення матеріально-технічного стану</t>
  </si>
  <si>
    <t>41057700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</si>
  <si>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</si>
  <si>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Субвенція з місцевого бюджету державному бюджету на виконання програм соціально-економічного розвитку регіонів - 11-му Державному пожежного-рятувальному загону Головного управління ДСНС України у Дніпропетровській області</t>
  </si>
  <si>
    <t>Субвенція з місцевого бюджету державному бюджету на виконання програм соціально-економічного розвитку регіонів - військовій частині А4741 на покращення матеріально-технічного стану</t>
  </si>
  <si>
    <t>Субвенція з обласного бюджету до місцевих бюджетів на капітальні видатки та облаштуання об’єктів соціально-культурної сфери</t>
  </si>
  <si>
    <t>Субвенція з місцевого бюджету державному бюджету на виконання програм соціально-економічного розвитку регіонів - Дніпропетровському ОТЦК та СП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</si>
  <si>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-Дніпропетровському ОТЦК та СП на покращення матеріально-технічного стану</t>
  </si>
  <si>
    <t>Секретар міської ради</t>
  </si>
  <si>
    <t>Володимир АРУТЮНОВ</t>
  </si>
  <si>
    <t>41050400</t>
  </si>
  <si>
    <t>41050600</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</si>
  <si>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</si>
  <si>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</si>
  <si>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0410000000</t>
  </si>
  <si>
    <t>0431020000</t>
  </si>
  <si>
    <t>9900000000</t>
  </si>
  <si>
    <t>41053500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</si>
  <si>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</si>
  <si>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0455900000</t>
  </si>
  <si>
    <t>Бюджет Піщанської сільської територіальної громади</t>
  </si>
  <si>
    <t>0457000000</t>
  </si>
  <si>
    <t>Бюджет Черкаської селищної територіальної громади</t>
  </si>
  <si>
    <t>Субвенція з місцевого бюджету державному бюджету на виконання програм соціально-економічного розвитку регіонів - військовій частині А4638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</si>
  <si>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А4714 на покращення матеріально стану</t>
  </si>
  <si>
    <t>Міжбюджетні трансферти бюджету Новомосковської міської територіальної громади на 2024 рік</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</si>
  <si>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</si>
  <si>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обласного бюджету бюджетам територіальних громад на виконання доручень виборців депутатами обласної ради у 2024 році</t>
  </si>
  <si>
    <t>Інші субвенції з місцевого бюджету - субвенція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 2027 роки</t>
  </si>
  <si>
    <t>від  _____________2024 року № _________</t>
  </si>
  <si>
    <t>41051100</t>
  </si>
  <si>
    <t>Субвенція з місцевого бюджету державному бюджету на виконання програм соціально-економічного розвитку регіонів -  Новомосковській державній податковій інспекції Головного управління ДПС у  Дніпропетровській області</t>
  </si>
  <si>
    <t>Інші субвенції з місцевого бюджету - субвенція на виконання заходу 6.1. Програми забезпечення громадського порядку та громадської безпеки на території Дніпропетровської області на період до 2025 року</t>
  </si>
  <si>
    <t xml:space="preserve">Субвенція з місцевого бюджету державному бюджету на виконання програм соціально-економічного розвитку регіонів -  Управлінню превентивної діяльності Головного управління національної поліції в Дніпропетровській області </t>
  </si>
  <si>
    <t>Субвенція з місцевого бюджету державному бюджету на виконання програм соціально-економічного розвитку регіонів - військовій частині А4862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</si>
  <si>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військовій частині А4941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</si>
  <si>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Державній установі "Центру бслуговування підрозділів Національної поліції України" для Дніпропетровського управління ДВБ НП України</t>
  </si>
  <si>
    <t>Субвенція з місцевого бюджету державному бюджету на виконання програм соціально-економічного розвитку регіонів - військовій частині А1302 на покращення матеріально-технічного стану 93-тьої окремої механізованої бригади</t>
  </si>
  <si>
    <t>на видатки розвитку, у тому числі на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t>
  </si>
  <si>
    <t>на закупівлю засобів навчання та комп’ютерного обладнання для оснащення навчальних кабінетів предмета “Захист України”</t>
  </si>
  <si>
    <t>Субвенція з місцевого бюджету за рахунок залишку коштів освітньої субвенції, що утворився на початок бюджетного періоду, у тому числі:</t>
  </si>
  <si>
    <t>на закупівлю мультимедійного обладнання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</si>
  <si>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</si>
  <si>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41033300</t>
  </si>
  <si>
    <t>Субвенція з місцевого бюджету державному бюджету на виконання програм соціально-економічного розвитку регіонів - військовій частині  3033 Національної гвардії України на покращення матеріально-технічного стану</t>
  </si>
  <si>
    <t>Субвенція з місцевого бюджету державному бюджету на виконання програм соціально-економічного розвитку регіонів - тактичній групі "Славутич"  на покращення матеріально-технічного стану військової частини 3036 Національної гвардії України</t>
  </si>
  <si>
    <t>41035600</t>
  </si>
  <si>
    <t xml:space="preserve">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
</t>
  </si>
  <si>
    <t xml:space="preserve">Міський голова </t>
  </si>
  <si>
    <t>Сергій РЄЗНІК</t>
  </si>
  <si>
    <t>до рішення міської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</si>
</sst>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yr"/>
      <charset val="204"/>
    </font>
    <font>
      <sz val="10"/>
      <color theme="1"/>
      <name val="Calibri"/>
      <family val="2"/>
      <charset val="204"/>
      <scheme val="minor"/>
    </font>
    <font>
      <sz val="8"/>
      <name val="Arial Cyr"/>
      <charset val="204"/>
    </font>
    <font>
      <sz val="12"/>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sz val="11"/>
      <name val="Times New Roman"/>
      <family val="1"/>
      <charset val="204"/>
    </font>
    <font>
      <sz val="11"/>
      <name val="Arial Cyr"/>
      <charset val="204"/>
    </font>
    <font>
      <sz val="10"/>
      <name val="Times New Roman"/>
      <family val="1"/>
      <charset val="204"/>
    </font>
    <font>
      <sz val="10"/>
      <color indexed="8"/>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sz val="8"/>
      <color indexed="8"/>
      <name val="Times New Roman"/>
      <family val="1"/>
      <charset val="204"/>
    </font>
    <font>
      <sz val="14"/>
      <color theme="1"/>
      <name val="Times New Roman"/>
      <family val="1"/>
      <charset val="204"/>
    </font>
    <font>
      <i/>
      <sz val="11"/>
      <name val="Times New Roman"/>
      <family val="1"/>
      <charset val="204"/>
    </font>
    <font>
      <b/>
      <sz val="11"/>
      <name val="Times New Roman"/>
      <family val="1"/>
      <charset val="204"/>
    </font>
    <font>
      <sz val="14"/>
      <name val="Times New Roman"/>
      <family val="1"/>
      <charset val="204"/>
    </font>
    <font>
      <i/>
      <sz val="10"/>
      <name val="Times New Roman"/>
      <family val="1"/>
      <charset val="204"/>
    </font>
    <font>
      <i/>
      <sz val="10"/>
      <name val="Arial Cyr"/>
      <charset val="204"/>
    </font>
  </fonts>
  <fills count="4">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cellStyleXfs>
  <cellXfs count="114">
    <xf numFmtId="0" fontId="0" fillId="0" borderId="0" xfId="0"/>
    <xf numFmtId="0" fontId="3" fillId="0" borderId="0" xfId="0" applyFont="1"/>
    <xf numFmtId="0" fontId="5" fillId="0" borderId="0" xfId="0" applyFont="1" applyFill="1" applyAlignment="1">
      <alignment wrapText="1"/>
    </xf>
    <xf numFmtId="0" fontId="7" fillId="0" borderId="0" xfId="0" applyFont="1"/>
    <xf numFmtId="0" fontId="7" fillId="0" borderId="4" xfId="0" quotePrefix="1" applyFont="1" applyBorder="1" applyAlignment="1">
      <alignment horizontal="center"/>
    </xf>
    <xf numFmtId="0" fontId="8" fillId="0" borderId="0" xfId="0" applyFont="1"/>
    <xf numFmtId="0" fontId="7" fillId="0" borderId="0" xfId="0" applyFont="1" applyAlignment="1">
      <alignment horizontal="center"/>
    </xf>
    <xf numFmtId="0" fontId="9" fillId="0" borderId="0" xfId="0" applyFont="1"/>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5" xfId="0" applyFont="1" applyBorder="1" applyAlignment="1">
      <alignment horizontal="center" vertical="top" wrapText="1"/>
    </xf>
    <xf numFmtId="49" fontId="11" fillId="0" borderId="9" xfId="0" applyNumberFormat="1" applyFont="1" applyBorder="1" applyAlignment="1">
      <alignment horizontal="center" vertical="top" wrapText="1"/>
    </xf>
    <xf numFmtId="49" fontId="11" fillId="0" borderId="10" xfId="0" applyNumberFormat="1" applyFont="1" applyBorder="1" applyAlignment="1">
      <alignment horizontal="center" vertical="top" wrapText="1"/>
    </xf>
    <xf numFmtId="4" fontId="11"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0" fillId="0" borderId="6" xfId="0" applyFont="1" applyBorder="1" applyAlignment="1">
      <alignment horizontal="center" vertical="top" wrapText="1"/>
    </xf>
    <xf numFmtId="0" fontId="11" fillId="0" borderId="3" xfId="0" applyFont="1" applyBorder="1" applyAlignment="1">
      <alignment horizontal="center" vertical="top" wrapText="1"/>
    </xf>
    <xf numFmtId="0" fontId="11" fillId="0" borderId="3" xfId="0" applyFont="1" applyBorder="1" applyAlignment="1">
      <alignment vertical="top" wrapText="1"/>
    </xf>
    <xf numFmtId="0" fontId="11" fillId="0" borderId="7" xfId="0" applyFont="1" applyBorder="1" applyAlignment="1">
      <alignment horizontal="center" vertical="top" wrapText="1"/>
    </xf>
    <xf numFmtId="0" fontId="12" fillId="0" borderId="7" xfId="0" applyFont="1" applyBorder="1" applyAlignment="1">
      <alignment vertical="top"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13" fillId="0" borderId="2" xfId="0" applyFont="1" applyBorder="1" applyAlignment="1">
      <alignment vertical="top" wrapText="1"/>
    </xf>
    <xf numFmtId="49" fontId="12" fillId="0" borderId="11" xfId="0" applyNumberFormat="1" applyFont="1" applyBorder="1" applyAlignment="1">
      <alignment horizontal="center" vertical="top" wrapText="1"/>
    </xf>
    <xf numFmtId="0" fontId="12" fillId="0" borderId="8" xfId="0" applyFont="1" applyBorder="1" applyAlignment="1">
      <alignment vertical="top" wrapText="1"/>
    </xf>
    <xf numFmtId="4" fontId="12" fillId="0" borderId="7" xfId="0" applyNumberFormat="1" applyFont="1" applyFill="1" applyBorder="1" applyAlignment="1">
      <alignment horizontal="center" vertical="top" wrapText="1"/>
    </xf>
    <xf numFmtId="4" fontId="14" fillId="0" borderId="7" xfId="0" applyNumberFormat="1" applyFont="1" applyFill="1" applyBorder="1" applyAlignment="1">
      <alignment horizontal="center" vertical="top" wrapText="1"/>
    </xf>
    <xf numFmtId="0" fontId="7" fillId="0" borderId="3" xfId="0" applyFont="1" applyBorder="1" applyAlignment="1">
      <alignment vertical="top" wrapText="1"/>
    </xf>
    <xf numFmtId="49" fontId="11" fillId="0" borderId="15"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9" fontId="12" fillId="0" borderId="11" xfId="0" applyNumberFormat="1" applyFont="1" applyFill="1" applyBorder="1" applyAlignment="1">
      <alignment horizontal="center" vertical="top" wrapText="1"/>
    </xf>
    <xf numFmtId="4" fontId="11" fillId="0" borderId="8" xfId="0" applyNumberFormat="1" applyFont="1" applyFill="1" applyBorder="1" applyAlignment="1">
      <alignment horizontal="center" vertical="top" wrapText="1"/>
    </xf>
    <xf numFmtId="49" fontId="11" fillId="0" borderId="19" xfId="0" applyNumberFormat="1" applyFont="1" applyFill="1" applyBorder="1" applyAlignment="1">
      <alignment horizontal="center" vertical="top" wrapText="1"/>
    </xf>
    <xf numFmtId="49" fontId="11" fillId="0" borderId="12" xfId="0" applyNumberFormat="1" applyFont="1" applyFill="1" applyBorder="1" applyAlignment="1">
      <alignment horizontal="center" vertical="top" wrapText="1"/>
    </xf>
    <xf numFmtId="49" fontId="11" fillId="0" borderId="9" xfId="0" applyNumberFormat="1" applyFont="1" applyFill="1" applyBorder="1" applyAlignment="1">
      <alignment horizontal="center" vertical="top" wrapText="1"/>
    </xf>
    <xf numFmtId="49" fontId="11" fillId="0" borderId="10" xfId="0" applyNumberFormat="1" applyFont="1" applyFill="1" applyBorder="1" applyAlignment="1">
      <alignment horizontal="center" vertical="top" wrapText="1"/>
    </xf>
    <xf numFmtId="49" fontId="11" fillId="0" borderId="1" xfId="0" applyNumberFormat="1" applyFont="1" applyBorder="1" applyAlignment="1">
      <alignment horizontal="center" vertical="top" wrapText="1"/>
    </xf>
    <xf numFmtId="0" fontId="12" fillId="0" borderId="2" xfId="0" applyFont="1" applyBorder="1" applyAlignment="1">
      <alignment vertical="top" wrapText="1"/>
    </xf>
    <xf numFmtId="0" fontId="11" fillId="0" borderId="3" xfId="0" quotePrefix="1" applyFont="1" applyBorder="1" applyAlignment="1">
      <alignment vertical="top" wrapText="1"/>
    </xf>
    <xf numFmtId="49" fontId="11" fillId="0" borderId="15" xfId="0" applyNumberFormat="1" applyFont="1" applyBorder="1" applyAlignment="1">
      <alignment horizontal="center" vertical="top" wrapText="1"/>
    </xf>
    <xf numFmtId="49" fontId="11" fillId="0" borderId="21" xfId="0" applyNumberFormat="1" applyFont="1" applyBorder="1" applyAlignment="1">
      <alignment horizontal="center" vertical="top" wrapText="1"/>
    </xf>
    <xf numFmtId="0" fontId="11" fillId="0" borderId="22" xfId="0" applyFont="1" applyBorder="1" applyAlignment="1">
      <alignment horizontal="center" vertical="top" wrapText="1"/>
    </xf>
    <xf numFmtId="0" fontId="12" fillId="0" borderId="22" xfId="0" applyFont="1" applyBorder="1" applyAlignment="1">
      <alignment vertical="top" wrapText="1"/>
    </xf>
    <xf numFmtId="0" fontId="11" fillId="0" borderId="22" xfId="0" applyFont="1" applyBorder="1" applyAlignment="1">
      <alignment vertical="top" wrapText="1"/>
    </xf>
    <xf numFmtId="0" fontId="15" fillId="0" borderId="0" xfId="0" applyFont="1"/>
    <xf numFmtId="0" fontId="15" fillId="0" borderId="0" xfId="0" applyFont="1" applyAlignment="1">
      <alignment horizontal="left"/>
    </xf>
    <xf numFmtId="4" fontId="15" fillId="0" borderId="0" xfId="0" applyNumberFormat="1" applyFont="1"/>
    <xf numFmtId="49" fontId="12" fillId="0" borderId="1" xfId="0" applyNumberFormat="1" applyFont="1" applyBorder="1" applyAlignment="1">
      <alignment horizontal="center" vertical="top" wrapText="1"/>
    </xf>
    <xf numFmtId="49" fontId="12" fillId="0" borderId="21" xfId="0" applyNumberFormat="1" applyFont="1" applyBorder="1" applyAlignment="1">
      <alignment horizontal="center" vertical="top" wrapText="1"/>
    </xf>
    <xf numFmtId="0" fontId="3" fillId="0" borderId="0" xfId="0" applyFont="1" applyFill="1"/>
    <xf numFmtId="0" fontId="7" fillId="0" borderId="0" xfId="0" applyFont="1" applyFill="1"/>
    <xf numFmtId="0" fontId="3" fillId="0" borderId="0" xfId="0" applyFont="1" applyFill="1" applyAlignment="1">
      <alignment horizontal="right"/>
    </xf>
    <xf numFmtId="0" fontId="9" fillId="0" borderId="6" xfId="0" applyFont="1" applyFill="1" applyBorder="1" applyAlignment="1">
      <alignment horizontal="center" vertical="top" wrapText="1"/>
    </xf>
    <xf numFmtId="0" fontId="9" fillId="0" borderId="2" xfId="0" applyFont="1" applyFill="1" applyBorder="1" applyAlignment="1">
      <alignment horizontal="center" vertical="top" wrapText="1"/>
    </xf>
    <xf numFmtId="4" fontId="7" fillId="0" borderId="3" xfId="0" applyNumberFormat="1" applyFont="1" applyFill="1" applyBorder="1" applyAlignment="1">
      <alignment horizontal="center" vertical="top" wrapText="1"/>
    </xf>
    <xf numFmtId="4" fontId="7" fillId="0" borderId="8" xfId="0" applyNumberFormat="1" applyFont="1" applyFill="1" applyBorder="1" applyAlignment="1">
      <alignment horizontal="center" vertical="top" wrapText="1"/>
    </xf>
    <xf numFmtId="4" fontId="7" fillId="0" borderId="18" xfId="0" applyNumberFormat="1" applyFont="1" applyFill="1" applyBorder="1" applyAlignment="1">
      <alignment horizontal="center" vertical="top" wrapText="1"/>
    </xf>
    <xf numFmtId="4" fontId="7" fillId="0" borderId="20" xfId="0" applyNumberFormat="1" applyFont="1" applyFill="1" applyBorder="1" applyAlignment="1">
      <alignment horizontal="center" vertical="top" wrapText="1"/>
    </xf>
    <xf numFmtId="4" fontId="16" fillId="0" borderId="7" xfId="0" applyNumberFormat="1" applyFont="1" applyFill="1" applyBorder="1" applyAlignment="1">
      <alignment horizontal="center" vertical="top" wrapText="1"/>
    </xf>
    <xf numFmtId="4" fontId="16" fillId="0" borderId="8" xfId="0" applyNumberFormat="1" applyFont="1" applyFill="1" applyBorder="1" applyAlignment="1">
      <alignment horizontal="center" vertical="top" wrapText="1"/>
    </xf>
    <xf numFmtId="4" fontId="17" fillId="0" borderId="2" xfId="0" applyNumberFormat="1" applyFont="1" applyFill="1" applyBorder="1" applyAlignment="1">
      <alignment horizontal="center" vertical="top" wrapText="1"/>
    </xf>
    <xf numFmtId="0" fontId="0" fillId="0" borderId="0" xfId="0" applyFont="1" applyFill="1"/>
    <xf numFmtId="0" fontId="9" fillId="0" borderId="0" xfId="0" applyFont="1" applyFill="1"/>
    <xf numFmtId="4" fontId="7" fillId="0" borderId="7" xfId="0" applyNumberFormat="1" applyFont="1" applyFill="1" applyBorder="1" applyAlignment="1">
      <alignment horizontal="center" vertical="top" wrapText="1"/>
    </xf>
    <xf numFmtId="4" fontId="7" fillId="0" borderId="22" xfId="0" applyNumberFormat="1" applyFont="1" applyFill="1" applyBorder="1" applyAlignment="1">
      <alignment horizontal="center" vertical="top" wrapText="1"/>
    </xf>
    <xf numFmtId="4" fontId="7" fillId="0" borderId="2" xfId="0" applyNumberFormat="1" applyFont="1" applyFill="1" applyBorder="1" applyAlignment="1">
      <alignment horizontal="center" vertical="top" wrapText="1"/>
    </xf>
    <xf numFmtId="0" fontId="18" fillId="0" borderId="0" xfId="0" applyFont="1" applyFill="1"/>
    <xf numFmtId="0" fontId="6" fillId="0" borderId="0" xfId="0" applyFont="1"/>
    <xf numFmtId="0" fontId="19" fillId="0" borderId="0" xfId="0" applyFont="1"/>
    <xf numFmtId="49" fontId="12" fillId="0" borderId="12" xfId="0" applyNumberFormat="1" applyFont="1" applyFill="1" applyBorder="1" applyAlignment="1">
      <alignment horizontal="center" vertical="top" wrapText="1"/>
    </xf>
    <xf numFmtId="0" fontId="20" fillId="0" borderId="0" xfId="0" applyFont="1"/>
    <xf numFmtId="4" fontId="0" fillId="0" borderId="0" xfId="0" applyNumberFormat="1"/>
    <xf numFmtId="49" fontId="11" fillId="0" borderId="11" xfId="0" applyNumberFormat="1" applyFont="1" applyBorder="1" applyAlignment="1">
      <alignment horizontal="center" vertical="top" wrapText="1"/>
    </xf>
    <xf numFmtId="4" fontId="7" fillId="0" borderId="11" xfId="0" applyNumberFormat="1" applyFont="1" applyFill="1" applyBorder="1" applyAlignment="1">
      <alignment horizontal="center" vertical="top" wrapText="1"/>
    </xf>
    <xf numFmtId="4" fontId="16" fillId="0" borderId="20" xfId="0" applyNumberFormat="1" applyFont="1" applyFill="1" applyBorder="1" applyAlignment="1">
      <alignment horizontal="center" vertical="top" wrapText="1"/>
    </xf>
    <xf numFmtId="49" fontId="11" fillId="0" borderId="25" xfId="0" applyNumberFormat="1" applyFont="1" applyFill="1" applyBorder="1" applyAlignment="1">
      <alignment horizontal="center" vertical="top" wrapText="1"/>
    </xf>
    <xf numFmtId="4" fontId="16" fillId="0" borderId="23" xfId="0" applyNumberFormat="1" applyFont="1" applyFill="1" applyBorder="1" applyAlignment="1">
      <alignment horizontal="center" vertical="top" wrapText="1"/>
    </xf>
    <xf numFmtId="0" fontId="11" fillId="0" borderId="1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3" xfId="0" applyFont="1" applyBorder="1" applyAlignment="1">
      <alignment horizontal="left" vertical="top" wrapText="1"/>
    </xf>
    <xf numFmtId="0" fontId="12" fillId="0" borderId="17" xfId="0" applyFont="1" applyBorder="1" applyAlignment="1">
      <alignment horizontal="left" vertical="top" wrapText="1"/>
    </xf>
    <xf numFmtId="0" fontId="12" fillId="0" borderId="8" xfId="0" applyFont="1" applyBorder="1" applyAlignment="1">
      <alignment horizontal="left" vertical="top" wrapText="1"/>
    </xf>
    <xf numFmtId="0" fontId="12" fillId="0" borderId="17" xfId="0" applyFont="1" applyFill="1" applyBorder="1" applyAlignment="1">
      <alignment horizontal="left" vertical="top" wrapText="1"/>
    </xf>
    <xf numFmtId="0" fontId="12" fillId="0" borderId="8"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7"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2" xfId="0" applyFont="1" applyFill="1" applyBorder="1" applyAlignment="1">
      <alignment horizontal="left"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3" fillId="3" borderId="5" xfId="0" applyFont="1" applyFill="1" applyBorder="1" applyAlignment="1">
      <alignment horizontal="center" vertical="top" wrapText="1"/>
    </xf>
    <xf numFmtId="0" fontId="6" fillId="0" borderId="0" xfId="0" applyFont="1" applyAlignment="1">
      <alignment horizontal="center"/>
    </xf>
    <xf numFmtId="0" fontId="6" fillId="0" borderId="0" xfId="0" applyFont="1" applyFill="1" applyAlignment="1">
      <alignment horizontal="center"/>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3" fillId="0" borderId="5"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10" fillId="0" borderId="13" xfId="0" applyFont="1" applyBorder="1" applyAlignment="1">
      <alignment horizontal="center" vertical="top" wrapText="1"/>
    </xf>
    <xf numFmtId="0" fontId="10" fillId="0" borderId="5" xfId="0" applyFont="1" applyBorder="1" applyAlignment="1">
      <alignment horizontal="center" vertical="top" wrapText="1"/>
    </xf>
    <xf numFmtId="0" fontId="13" fillId="0" borderId="13" xfId="0" applyFont="1" applyBorder="1" applyAlignment="1">
      <alignment horizontal="center" vertical="top" wrapText="1"/>
    </xf>
    <xf numFmtId="0" fontId="13" fillId="0" borderId="5" xfId="0" applyFont="1" applyBorder="1" applyAlignment="1">
      <alignment horizontal="center" vertical="top" wrapText="1"/>
    </xf>
    <xf numFmtId="0" fontId="9" fillId="0" borderId="0" xfId="0" applyFont="1" applyAlignment="1">
      <alignment horizontal="center"/>
    </xf>
    <xf numFmtId="0" fontId="9" fillId="0" borderId="0" xfId="0" applyFont="1" applyFill="1" applyAlignment="1">
      <alignment horizontal="center"/>
    </xf>
    <xf numFmtId="0" fontId="5" fillId="0" borderId="0" xfId="0" applyFont="1" applyFill="1" applyAlignment="1">
      <alignment horizontal="center" wrapText="1"/>
    </xf>
    <xf numFmtId="0" fontId="4" fillId="2" borderId="13" xfId="0" applyFont="1" applyFill="1" applyBorder="1" applyAlignment="1">
      <alignment horizontal="center" vertical="top" wrapText="1"/>
    </xf>
    <xf numFmtId="0" fontId="4" fillId="2" borderId="14" xfId="0" applyFont="1" applyFill="1" applyBorder="1" applyAlignment="1">
      <alignment horizontal="center" vertical="top" wrapText="1"/>
    </xf>
    <xf numFmtId="0" fontId="3" fillId="2" borderId="5" xfId="0" applyFont="1" applyFill="1" applyBorder="1" applyAlignment="1">
      <alignment horizontal="center" vertical="top" wrapText="1"/>
    </xf>
    <xf numFmtId="0" fontId="13" fillId="0" borderId="16" xfId="0" applyFont="1" applyBorder="1" applyAlignment="1">
      <alignment horizontal="center" vertical="top" wrapText="1"/>
    </xf>
    <xf numFmtId="0" fontId="13" fillId="0" borderId="2" xfId="0" applyFont="1" applyBorder="1" applyAlignment="1">
      <alignment horizontal="center" vertical="top" wrapText="1"/>
    </xf>
    <xf numFmtId="0" fontId="3" fillId="0" borderId="0" xfId="0" applyFont="1" applyFill="1" applyAlignment="1">
      <alignment horizontal="left" indent="28"/>
    </xf>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B1:J135"/>
  <sheetViews>
    <sheetView tabSelected="1" view="pageBreakPreview" topLeftCell="A122" zoomScaleNormal="100" zoomScaleSheetLayoutView="100" workbookViewId="0">
      <selection activeCell="G131" sqref="G131"/>
    </sheetView>
  </sheetViews>
  <sheetFormatPr defaultRowHeight="12.75" x14ac:dyDescent="0.2"/>
  <cols>
    <col min="1" max="1" width="5" customWidth="1"/>
    <col min="2" max="2" width="6.7109375" customWidth="1"/>
    <col min="3" max="3" width="4.28515625" customWidth="1"/>
    <col min="4" max="4" width="16.7109375" customWidth="1"/>
    <col min="5" max="5" width="17.7109375" customWidth="1"/>
    <col min="6" max="6" width="78" customWidth="1"/>
    <col min="7" max="7" width="30.85546875" style="61" customWidth="1"/>
    <col min="9" max="9" width="19.28515625" customWidth="1"/>
    <col min="10" max="10" width="11.7109375" bestFit="1" customWidth="1"/>
  </cols>
  <sheetData>
    <row r="1" spans="2:9" x14ac:dyDescent="0.2">
      <c r="D1" s="105"/>
      <c r="E1" s="105"/>
      <c r="F1" s="105"/>
      <c r="G1" s="106"/>
    </row>
    <row r="2" spans="2:9" ht="12.75" customHeight="1" x14ac:dyDescent="0.25">
      <c r="F2" s="113" t="s">
        <v>35</v>
      </c>
      <c r="G2" s="113"/>
    </row>
    <row r="3" spans="2:9" ht="13.5" customHeight="1" x14ac:dyDescent="0.25">
      <c r="F3" s="113" t="s">
        <v>98</v>
      </c>
      <c r="G3" s="113"/>
    </row>
    <row r="4" spans="2:9" ht="15" customHeight="1" x14ac:dyDescent="0.25">
      <c r="F4" s="113" t="s">
        <v>77</v>
      </c>
      <c r="G4" s="113"/>
    </row>
    <row r="5" spans="2:9" ht="21.75" customHeight="1" x14ac:dyDescent="0.25">
      <c r="C5" s="107" t="s">
        <v>73</v>
      </c>
      <c r="D5" s="107"/>
      <c r="E5" s="107"/>
      <c r="F5" s="107"/>
      <c r="G5" s="107"/>
      <c r="H5" s="107"/>
      <c r="I5" s="2"/>
    </row>
    <row r="6" spans="2:9" ht="6.75" customHeight="1" x14ac:dyDescent="0.25">
      <c r="B6" s="1"/>
      <c r="C6" s="1"/>
      <c r="E6" s="1"/>
      <c r="G6" s="49"/>
      <c r="H6" s="1"/>
      <c r="I6" s="1"/>
    </row>
    <row r="7" spans="2:9" s="5" customFormat="1" ht="15" x14ac:dyDescent="0.25">
      <c r="B7" s="3"/>
      <c r="C7" s="3"/>
      <c r="D7" s="4" t="s">
        <v>46</v>
      </c>
      <c r="E7" s="3"/>
      <c r="G7" s="50"/>
      <c r="H7" s="3"/>
      <c r="I7" s="3"/>
    </row>
    <row r="8" spans="2:9" s="5" customFormat="1" ht="15" x14ac:dyDescent="0.25">
      <c r="B8" s="3"/>
      <c r="C8" s="3"/>
      <c r="D8" s="6" t="s">
        <v>0</v>
      </c>
      <c r="E8" s="3"/>
      <c r="F8" s="3"/>
      <c r="G8" s="50"/>
      <c r="H8" s="3"/>
      <c r="I8" s="3"/>
    </row>
    <row r="9" spans="2:9" ht="15.75" x14ac:dyDescent="0.25">
      <c r="B9" s="1"/>
      <c r="C9" s="94" t="s">
        <v>16</v>
      </c>
      <c r="D9" s="94"/>
      <c r="E9" s="94"/>
      <c r="F9" s="94"/>
      <c r="G9" s="95"/>
      <c r="H9" s="94"/>
      <c r="I9" s="1"/>
    </row>
    <row r="10" spans="2:9" ht="11.25" customHeight="1" thickBot="1" x14ac:dyDescent="0.3">
      <c r="B10" s="1"/>
      <c r="C10" s="1"/>
      <c r="D10" s="1"/>
      <c r="E10" s="1"/>
      <c r="F10" s="1"/>
      <c r="G10" s="51" t="s">
        <v>34</v>
      </c>
      <c r="H10" s="1"/>
      <c r="I10" s="1"/>
    </row>
    <row r="11" spans="2:9" ht="43.5" customHeight="1" thickBot="1" x14ac:dyDescent="0.3">
      <c r="B11" s="1" t="s">
        <v>14</v>
      </c>
      <c r="C11" s="7"/>
      <c r="D11" s="15" t="s">
        <v>17</v>
      </c>
      <c r="E11" s="101" t="s">
        <v>23</v>
      </c>
      <c r="F11" s="102"/>
      <c r="G11" s="52" t="s">
        <v>2</v>
      </c>
      <c r="H11" s="7"/>
      <c r="I11" s="1"/>
    </row>
    <row r="12" spans="2:9" ht="16.5" thickBot="1" x14ac:dyDescent="0.3">
      <c r="B12" s="1" t="s">
        <v>14</v>
      </c>
      <c r="C12" s="7"/>
      <c r="D12" s="8">
        <v>1</v>
      </c>
      <c r="E12" s="101">
        <v>2</v>
      </c>
      <c r="F12" s="102"/>
      <c r="G12" s="53">
        <v>3</v>
      </c>
      <c r="H12" s="7"/>
      <c r="I12" s="1"/>
    </row>
    <row r="13" spans="2:9" ht="20.25" customHeight="1" thickBot="1" x14ac:dyDescent="0.3">
      <c r="B13" s="1" t="s">
        <v>14</v>
      </c>
      <c r="C13" s="7"/>
      <c r="D13" s="96" t="s">
        <v>18</v>
      </c>
      <c r="E13" s="97"/>
      <c r="F13" s="97"/>
      <c r="G13" s="98"/>
      <c r="H13" s="7"/>
      <c r="I13" s="1"/>
    </row>
    <row r="14" spans="2:9" ht="24" customHeight="1" x14ac:dyDescent="0.25">
      <c r="B14" s="1" t="s">
        <v>14</v>
      </c>
      <c r="C14" s="7"/>
      <c r="D14" s="11">
        <v>41020100</v>
      </c>
      <c r="E14" s="79" t="s">
        <v>20</v>
      </c>
      <c r="F14" s="80"/>
      <c r="G14" s="54">
        <v>54573400</v>
      </c>
      <c r="H14" s="7"/>
      <c r="I14" s="1"/>
    </row>
    <row r="15" spans="2:9" ht="24" customHeight="1" thickBot="1" x14ac:dyDescent="0.3">
      <c r="B15" s="1" t="s">
        <v>14</v>
      </c>
      <c r="C15" s="7"/>
      <c r="D15" s="23" t="s">
        <v>64</v>
      </c>
      <c r="E15" s="81" t="s">
        <v>22</v>
      </c>
      <c r="F15" s="82"/>
      <c r="G15" s="55"/>
      <c r="H15" s="7"/>
      <c r="I15" s="1"/>
    </row>
    <row r="16" spans="2:9" ht="24" customHeight="1" x14ac:dyDescent="0.25">
      <c r="B16" s="1" t="s">
        <v>14</v>
      </c>
      <c r="C16" s="7"/>
      <c r="D16" s="11">
        <v>41033900</v>
      </c>
      <c r="E16" s="79" t="s">
        <v>21</v>
      </c>
      <c r="F16" s="80"/>
      <c r="G16" s="56">
        <v>136540200</v>
      </c>
      <c r="H16" s="7"/>
      <c r="I16" s="1"/>
    </row>
    <row r="17" spans="2:9" ht="24" customHeight="1" thickBot="1" x14ac:dyDescent="0.3">
      <c r="B17" s="1" t="s">
        <v>14</v>
      </c>
      <c r="C17" s="7"/>
      <c r="D17" s="23" t="s">
        <v>64</v>
      </c>
      <c r="E17" s="81" t="s">
        <v>22</v>
      </c>
      <c r="F17" s="82"/>
      <c r="G17" s="55"/>
      <c r="H17" s="7"/>
      <c r="I17" s="1"/>
    </row>
    <row r="18" spans="2:9" ht="28.5" customHeight="1" x14ac:dyDescent="0.25">
      <c r="B18" s="1" t="s">
        <v>14</v>
      </c>
      <c r="C18" s="7"/>
      <c r="D18" s="39" t="s">
        <v>91</v>
      </c>
      <c r="E18" s="79" t="s">
        <v>90</v>
      </c>
      <c r="F18" s="80"/>
      <c r="G18" s="54">
        <f>299500+473300</f>
        <v>772800</v>
      </c>
      <c r="H18" s="7"/>
      <c r="I18" s="1"/>
    </row>
    <row r="19" spans="2:9" ht="24" customHeight="1" thickBot="1" x14ac:dyDescent="0.3">
      <c r="B19" s="1" t="s">
        <v>14</v>
      </c>
      <c r="C19" s="7"/>
      <c r="D19" s="23" t="s">
        <v>64</v>
      </c>
      <c r="E19" s="81" t="s">
        <v>22</v>
      </c>
      <c r="F19" s="82"/>
      <c r="G19" s="73"/>
      <c r="H19" s="7"/>
      <c r="I19" s="1"/>
    </row>
    <row r="20" spans="2:9" ht="36.75" customHeight="1" x14ac:dyDescent="0.25">
      <c r="B20" s="1" t="s">
        <v>14</v>
      </c>
      <c r="C20" s="7"/>
      <c r="D20" s="28" t="s">
        <v>94</v>
      </c>
      <c r="E20" s="77" t="s">
        <v>95</v>
      </c>
      <c r="F20" s="78"/>
      <c r="G20" s="54">
        <v>1758000</v>
      </c>
      <c r="H20" s="7"/>
      <c r="I20" s="1"/>
    </row>
    <row r="21" spans="2:9" ht="24" customHeight="1" thickBot="1" x14ac:dyDescent="0.3">
      <c r="B21" s="1" t="s">
        <v>14</v>
      </c>
      <c r="C21" s="7"/>
      <c r="D21" s="23" t="s">
        <v>64</v>
      </c>
      <c r="E21" s="81" t="s">
        <v>22</v>
      </c>
      <c r="F21" s="82"/>
      <c r="G21" s="55"/>
      <c r="H21" s="7"/>
      <c r="I21" s="1"/>
    </row>
    <row r="22" spans="2:9" ht="156.75" customHeight="1" x14ac:dyDescent="0.25">
      <c r="B22" s="1" t="s">
        <v>14</v>
      </c>
      <c r="C22" s="7"/>
      <c r="D22" s="32" t="s">
        <v>58</v>
      </c>
      <c r="E22" s="77" t="s">
        <v>60</v>
      </c>
      <c r="F22" s="78"/>
      <c r="G22" s="57">
        <f>4593804.45+1844603.15</f>
        <v>6438407.5999999996</v>
      </c>
      <c r="H22" s="7"/>
      <c r="I22" s="1"/>
    </row>
    <row r="23" spans="2:9" ht="24" customHeight="1" thickBot="1" x14ac:dyDescent="0.3">
      <c r="B23" s="1" t="s">
        <v>14</v>
      </c>
      <c r="C23" s="7"/>
      <c r="D23" s="30" t="s">
        <v>62</v>
      </c>
      <c r="E23" s="83" t="s">
        <v>11</v>
      </c>
      <c r="F23" s="84"/>
      <c r="G23" s="55"/>
      <c r="H23" s="7"/>
      <c r="I23" s="1"/>
    </row>
    <row r="24" spans="2:9" ht="156" customHeight="1" x14ac:dyDescent="0.25">
      <c r="B24" s="1" t="s">
        <v>14</v>
      </c>
      <c r="C24" s="7"/>
      <c r="D24" s="32" t="s">
        <v>59</v>
      </c>
      <c r="E24" s="77" t="s">
        <v>61</v>
      </c>
      <c r="F24" s="78"/>
      <c r="G24" s="57">
        <v>6356076.8399999999</v>
      </c>
      <c r="H24" s="7"/>
      <c r="I24" s="1"/>
    </row>
    <row r="25" spans="2:9" ht="24" customHeight="1" thickBot="1" x14ac:dyDescent="0.3">
      <c r="B25" s="1" t="s">
        <v>14</v>
      </c>
      <c r="C25" s="7"/>
      <c r="D25" s="30" t="s">
        <v>62</v>
      </c>
      <c r="E25" s="83" t="s">
        <v>11</v>
      </c>
      <c r="F25" s="84"/>
      <c r="G25" s="55"/>
      <c r="H25" s="7"/>
      <c r="I25" s="1"/>
    </row>
    <row r="26" spans="2:9" ht="31.5" customHeight="1" x14ac:dyDescent="0.25">
      <c r="B26" s="1" t="s">
        <v>14</v>
      </c>
      <c r="C26" s="7"/>
      <c r="D26" s="28">
        <v>41051000</v>
      </c>
      <c r="E26" s="77" t="s">
        <v>24</v>
      </c>
      <c r="F26" s="78"/>
      <c r="G26" s="54">
        <v>1544824</v>
      </c>
      <c r="H26" s="7"/>
      <c r="I26" s="1"/>
    </row>
    <row r="27" spans="2:9" ht="24" customHeight="1" thickBot="1" x14ac:dyDescent="0.3">
      <c r="B27" s="1" t="s">
        <v>14</v>
      </c>
      <c r="C27" s="7"/>
      <c r="D27" s="30" t="s">
        <v>62</v>
      </c>
      <c r="E27" s="83" t="s">
        <v>11</v>
      </c>
      <c r="F27" s="84"/>
      <c r="G27" s="55"/>
      <c r="H27" s="7"/>
      <c r="I27" s="1"/>
    </row>
    <row r="28" spans="2:9" ht="40.5" hidden="1" customHeight="1" x14ac:dyDescent="0.25">
      <c r="B28" s="1">
        <v>0</v>
      </c>
      <c r="C28" s="7"/>
      <c r="D28" s="28" t="s">
        <v>25</v>
      </c>
      <c r="E28" s="77" t="s">
        <v>74</v>
      </c>
      <c r="F28" s="78"/>
      <c r="G28" s="54"/>
      <c r="H28" s="7"/>
      <c r="I28" s="1"/>
    </row>
    <row r="29" spans="2:9" ht="24" hidden="1" customHeight="1" x14ac:dyDescent="0.25">
      <c r="B29" s="1">
        <v>0</v>
      </c>
      <c r="C29" s="7"/>
      <c r="D29" s="33"/>
      <c r="E29" s="87" t="s">
        <v>32</v>
      </c>
      <c r="F29" s="88"/>
      <c r="G29" s="25"/>
      <c r="H29" s="7"/>
      <c r="I29" s="1"/>
    </row>
    <row r="30" spans="2:9" ht="24" hidden="1" customHeight="1" x14ac:dyDescent="0.25">
      <c r="B30" s="1">
        <v>0</v>
      </c>
      <c r="C30" s="7"/>
      <c r="D30" s="33"/>
      <c r="E30" s="87" t="s">
        <v>33</v>
      </c>
      <c r="F30" s="88"/>
      <c r="G30" s="25"/>
      <c r="H30" s="7"/>
      <c r="I30" s="1"/>
    </row>
    <row r="31" spans="2:9" ht="24" hidden="1" customHeight="1" thickBot="1" x14ac:dyDescent="0.3">
      <c r="B31" s="1">
        <v>0</v>
      </c>
      <c r="C31" s="7"/>
      <c r="D31" s="30" t="s">
        <v>62</v>
      </c>
      <c r="E31" s="83" t="s">
        <v>11</v>
      </c>
      <c r="F31" s="84"/>
      <c r="G31" s="55"/>
      <c r="H31" s="7"/>
      <c r="I31" s="1"/>
    </row>
    <row r="32" spans="2:9" ht="32.25" customHeight="1" x14ac:dyDescent="0.25">
      <c r="B32" s="1" t="s">
        <v>14</v>
      </c>
      <c r="C32" s="7"/>
      <c r="D32" s="28" t="s">
        <v>37</v>
      </c>
      <c r="E32" s="77" t="s">
        <v>38</v>
      </c>
      <c r="F32" s="78"/>
      <c r="G32" s="29">
        <f>G33+G37</f>
        <v>768300</v>
      </c>
      <c r="H32" s="7"/>
      <c r="I32" s="1"/>
    </row>
    <row r="33" spans="2:9" ht="24" hidden="1" customHeight="1" x14ac:dyDescent="0.25">
      <c r="B33" s="1">
        <v>0</v>
      </c>
      <c r="C33" s="7"/>
      <c r="D33" s="33"/>
      <c r="E33" s="87" t="s">
        <v>41</v>
      </c>
      <c r="F33" s="88"/>
      <c r="G33" s="25"/>
      <c r="H33" s="7"/>
      <c r="I33" s="1"/>
    </row>
    <row r="34" spans="2:9" ht="16.5" hidden="1" customHeight="1" x14ac:dyDescent="0.25">
      <c r="B34" s="1">
        <v>0</v>
      </c>
      <c r="C34" s="7"/>
      <c r="D34" s="33"/>
      <c r="E34" s="85" t="s">
        <v>42</v>
      </c>
      <c r="F34" s="86"/>
      <c r="G34" s="26"/>
      <c r="H34" s="7"/>
      <c r="I34" s="1"/>
    </row>
    <row r="35" spans="2:9" ht="24.75" hidden="1" customHeight="1" x14ac:dyDescent="0.25">
      <c r="B35" s="1">
        <v>0</v>
      </c>
      <c r="C35" s="7"/>
      <c r="D35" s="33"/>
      <c r="E35" s="85" t="s">
        <v>43</v>
      </c>
      <c r="F35" s="86"/>
      <c r="G35" s="26"/>
      <c r="H35" s="7"/>
      <c r="I35" s="1"/>
    </row>
    <row r="36" spans="2:9" ht="40.5" hidden="1" customHeight="1" x14ac:dyDescent="0.25">
      <c r="B36" s="1">
        <v>0</v>
      </c>
      <c r="C36" s="7"/>
      <c r="D36" s="33"/>
      <c r="E36" s="85" t="s">
        <v>44</v>
      </c>
      <c r="F36" s="86"/>
      <c r="G36" s="26"/>
      <c r="H36" s="7"/>
      <c r="I36" s="1"/>
    </row>
    <row r="37" spans="2:9" ht="95.25" customHeight="1" x14ac:dyDescent="0.25">
      <c r="B37" s="1" t="s">
        <v>14</v>
      </c>
      <c r="C37" s="7"/>
      <c r="D37" s="33"/>
      <c r="E37" s="87" t="s">
        <v>86</v>
      </c>
      <c r="F37" s="88"/>
      <c r="G37" s="25">
        <v>768300</v>
      </c>
      <c r="H37" s="7"/>
      <c r="I37" s="1"/>
    </row>
    <row r="38" spans="2:9" ht="24" customHeight="1" thickBot="1" x14ac:dyDescent="0.3">
      <c r="B38" s="1" t="s">
        <v>14</v>
      </c>
      <c r="C38" s="7"/>
      <c r="D38" s="30" t="s">
        <v>13</v>
      </c>
      <c r="E38" s="83" t="s">
        <v>11</v>
      </c>
      <c r="F38" s="84"/>
      <c r="G38" s="31"/>
      <c r="H38" s="7"/>
      <c r="I38" s="1"/>
    </row>
    <row r="39" spans="2:9" ht="50.25" hidden="1" customHeight="1" x14ac:dyDescent="0.25">
      <c r="B39" s="1">
        <v>0</v>
      </c>
      <c r="C39" s="7"/>
      <c r="D39" s="28" t="s">
        <v>65</v>
      </c>
      <c r="E39" s="77" t="s">
        <v>66</v>
      </c>
      <c r="F39" s="78"/>
      <c r="G39" s="29"/>
      <c r="H39" s="7"/>
      <c r="I39" s="1"/>
    </row>
    <row r="40" spans="2:9" s="70" customFormat="1" ht="20.25" hidden="1" customHeight="1" thickBot="1" x14ac:dyDescent="0.3">
      <c r="B40" s="1">
        <v>0</v>
      </c>
      <c r="C40" s="68"/>
      <c r="D40" s="69" t="s">
        <v>69</v>
      </c>
      <c r="E40" s="83" t="s">
        <v>70</v>
      </c>
      <c r="F40" s="84"/>
      <c r="G40" s="25"/>
      <c r="H40" s="68"/>
      <c r="I40" s="67"/>
    </row>
    <row r="41" spans="2:9" ht="50.25" hidden="1" customHeight="1" x14ac:dyDescent="0.25">
      <c r="B41" s="1">
        <v>0</v>
      </c>
      <c r="C41" s="7"/>
      <c r="D41" s="28" t="s">
        <v>65</v>
      </c>
      <c r="E41" s="77" t="s">
        <v>66</v>
      </c>
      <c r="F41" s="78"/>
      <c r="G41" s="29"/>
      <c r="H41" s="7"/>
      <c r="I41" s="1"/>
    </row>
    <row r="42" spans="2:9" s="70" customFormat="1" ht="23.25" hidden="1" customHeight="1" thickBot="1" x14ac:dyDescent="0.3">
      <c r="B42" s="1">
        <v>0</v>
      </c>
      <c r="C42" s="68"/>
      <c r="D42" s="69" t="s">
        <v>67</v>
      </c>
      <c r="E42" s="87" t="s">
        <v>68</v>
      </c>
      <c r="F42" s="88"/>
      <c r="G42" s="25"/>
      <c r="H42" s="68"/>
      <c r="I42" s="67"/>
    </row>
    <row r="43" spans="2:9" ht="24" customHeight="1" x14ac:dyDescent="0.25">
      <c r="B43" s="1" t="s">
        <v>14</v>
      </c>
      <c r="C43" s="7"/>
      <c r="D43" s="28" t="s">
        <v>26</v>
      </c>
      <c r="E43" s="77" t="s">
        <v>30</v>
      </c>
      <c r="F43" s="78"/>
      <c r="G43" s="54">
        <f>G44+G45</f>
        <v>765047</v>
      </c>
      <c r="H43" s="7"/>
      <c r="I43" s="1"/>
    </row>
    <row r="44" spans="2:9" ht="36.75" customHeight="1" x14ac:dyDescent="0.25">
      <c r="B44" s="1" t="s">
        <v>14</v>
      </c>
      <c r="C44" s="7"/>
      <c r="D44" s="33"/>
      <c r="E44" s="87" t="s">
        <v>31</v>
      </c>
      <c r="F44" s="88"/>
      <c r="G44" s="58">
        <f>104319+25728</f>
        <v>130047</v>
      </c>
      <c r="H44" s="7"/>
      <c r="I44" s="1"/>
    </row>
    <row r="45" spans="2:9" ht="32.25" customHeight="1" x14ac:dyDescent="0.25">
      <c r="B45" s="1" t="s">
        <v>14</v>
      </c>
      <c r="C45" s="7"/>
      <c r="D45" s="33"/>
      <c r="E45" s="87" t="s">
        <v>75</v>
      </c>
      <c r="F45" s="88"/>
      <c r="G45" s="58">
        <f>180000+50000+65000+150000+190000</f>
        <v>635000</v>
      </c>
      <c r="H45" s="7"/>
      <c r="I45" s="1"/>
    </row>
    <row r="46" spans="2:9" ht="20.25" customHeight="1" thickBot="1" x14ac:dyDescent="0.3">
      <c r="B46" s="1" t="s">
        <v>14</v>
      </c>
      <c r="C46" s="7"/>
      <c r="D46" s="30" t="s">
        <v>62</v>
      </c>
      <c r="E46" s="83" t="s">
        <v>11</v>
      </c>
      <c r="F46" s="84"/>
      <c r="G46" s="59"/>
      <c r="H46" s="7"/>
      <c r="I46" s="1"/>
    </row>
    <row r="47" spans="2:9" ht="21" hidden="1" customHeight="1" x14ac:dyDescent="0.25">
      <c r="B47" s="1">
        <v>0</v>
      </c>
      <c r="C47" s="7"/>
      <c r="D47" s="34" t="s">
        <v>26</v>
      </c>
      <c r="E47" s="77" t="s">
        <v>30</v>
      </c>
      <c r="F47" s="78"/>
      <c r="G47" s="54">
        <f>G48</f>
        <v>0</v>
      </c>
      <c r="H47" s="7"/>
      <c r="I47" s="1"/>
    </row>
    <row r="48" spans="2:9" ht="33" hidden="1" customHeight="1" x14ac:dyDescent="0.25">
      <c r="B48" s="1">
        <v>0</v>
      </c>
      <c r="C48" s="7"/>
      <c r="D48" s="35"/>
      <c r="E48" s="87"/>
      <c r="F48" s="88"/>
      <c r="G48" s="58"/>
      <c r="H48" s="7"/>
      <c r="I48" s="1"/>
    </row>
    <row r="49" spans="2:10" ht="24" hidden="1" customHeight="1" thickBot="1" x14ac:dyDescent="0.3">
      <c r="B49" s="1">
        <v>0</v>
      </c>
      <c r="C49" s="7"/>
      <c r="D49" s="30" t="s">
        <v>63</v>
      </c>
      <c r="E49" s="83" t="s">
        <v>29</v>
      </c>
      <c r="F49" s="84"/>
      <c r="G49" s="55"/>
      <c r="H49" s="7"/>
      <c r="I49" s="1"/>
    </row>
    <row r="50" spans="2:10" ht="33" customHeight="1" x14ac:dyDescent="0.25">
      <c r="B50" s="1" t="s">
        <v>14</v>
      </c>
      <c r="C50" s="7"/>
      <c r="D50" s="28" t="s">
        <v>49</v>
      </c>
      <c r="E50" s="77" t="s">
        <v>50</v>
      </c>
      <c r="F50" s="78"/>
      <c r="G50" s="54">
        <v>92195</v>
      </c>
      <c r="H50" s="7"/>
      <c r="I50" s="1"/>
    </row>
    <row r="51" spans="2:10" ht="24" customHeight="1" thickBot="1" x14ac:dyDescent="0.3">
      <c r="B51" s="1" t="s">
        <v>14</v>
      </c>
      <c r="C51" s="7"/>
      <c r="D51" s="30" t="s">
        <v>62</v>
      </c>
      <c r="E51" s="83" t="s">
        <v>11</v>
      </c>
      <c r="F51" s="84"/>
      <c r="G51" s="55"/>
      <c r="H51" s="7"/>
      <c r="I51" s="1"/>
    </row>
    <row r="52" spans="2:10" ht="24" customHeight="1" thickBot="1" x14ac:dyDescent="0.3">
      <c r="B52" s="1" t="s">
        <v>14</v>
      </c>
      <c r="C52" s="7"/>
      <c r="D52" s="99" t="s">
        <v>19</v>
      </c>
      <c r="E52" s="100"/>
      <c r="F52" s="100"/>
      <c r="G52" s="98"/>
      <c r="H52" s="7"/>
      <c r="I52" s="1"/>
    </row>
    <row r="53" spans="2:10" ht="34.5" customHeight="1" x14ac:dyDescent="0.25">
      <c r="B53" s="1" t="s">
        <v>14</v>
      </c>
      <c r="C53" s="7"/>
      <c r="D53" s="28" t="s">
        <v>78</v>
      </c>
      <c r="E53" s="77" t="s">
        <v>88</v>
      </c>
      <c r="F53" s="78"/>
      <c r="G53" s="54">
        <f>G54+G55</f>
        <v>2365931</v>
      </c>
      <c r="H53" s="7"/>
      <c r="I53" s="1"/>
    </row>
    <row r="54" spans="2:10" ht="34.5" customHeight="1" x14ac:dyDescent="0.25">
      <c r="B54" s="1" t="s">
        <v>14</v>
      </c>
      <c r="C54" s="7"/>
      <c r="D54" s="33"/>
      <c r="E54" s="87" t="s">
        <v>87</v>
      </c>
      <c r="F54" s="88"/>
      <c r="G54" s="58">
        <v>2224616</v>
      </c>
      <c r="H54" s="7"/>
      <c r="I54" s="1"/>
    </row>
    <row r="55" spans="2:10" ht="18" customHeight="1" x14ac:dyDescent="0.25">
      <c r="B55" s="1" t="s">
        <v>14</v>
      </c>
      <c r="C55" s="7"/>
      <c r="D55" s="32"/>
      <c r="E55" s="89" t="s">
        <v>89</v>
      </c>
      <c r="F55" s="90"/>
      <c r="G55" s="74">
        <v>141315</v>
      </c>
      <c r="H55" s="7"/>
      <c r="I55" s="1"/>
    </row>
    <row r="56" spans="2:10" ht="24" customHeight="1" thickBot="1" x14ac:dyDescent="0.3">
      <c r="B56" s="1" t="s">
        <v>14</v>
      </c>
      <c r="C56" s="7"/>
      <c r="D56" s="30" t="s">
        <v>62</v>
      </c>
      <c r="E56" s="83" t="s">
        <v>11</v>
      </c>
      <c r="F56" s="84"/>
      <c r="G56" s="73"/>
      <c r="H56" s="7"/>
      <c r="I56" s="1"/>
    </row>
    <row r="57" spans="2:10" ht="22.5" customHeight="1" x14ac:dyDescent="0.25">
      <c r="B57" s="1" t="s">
        <v>14</v>
      </c>
      <c r="C57" s="7"/>
      <c r="D57" s="34" t="s">
        <v>26</v>
      </c>
      <c r="E57" s="77" t="s">
        <v>30</v>
      </c>
      <c r="F57" s="78"/>
      <c r="G57" s="54">
        <f>G58+G59</f>
        <v>15250000</v>
      </c>
      <c r="H57" s="7"/>
      <c r="I57" s="1"/>
    </row>
    <row r="58" spans="2:10" ht="33" customHeight="1" x14ac:dyDescent="0.25">
      <c r="B58" s="1" t="s">
        <v>14</v>
      </c>
      <c r="C58" s="7"/>
      <c r="D58" s="35"/>
      <c r="E58" s="87" t="s">
        <v>53</v>
      </c>
      <c r="F58" s="88"/>
      <c r="G58" s="58">
        <v>15000000</v>
      </c>
      <c r="H58" s="7"/>
      <c r="I58" s="1"/>
    </row>
    <row r="59" spans="2:10" ht="33" customHeight="1" x14ac:dyDescent="0.25">
      <c r="B59" s="1" t="s">
        <v>14</v>
      </c>
      <c r="C59" s="7"/>
      <c r="D59" s="75"/>
      <c r="E59" s="87" t="s">
        <v>75</v>
      </c>
      <c r="F59" s="88"/>
      <c r="G59" s="76">
        <v>250000</v>
      </c>
      <c r="H59" s="7"/>
      <c r="I59" s="1"/>
    </row>
    <row r="60" spans="2:10" ht="24" customHeight="1" thickBot="1" x14ac:dyDescent="0.3">
      <c r="B60" s="1" t="s">
        <v>14</v>
      </c>
      <c r="C60" s="7"/>
      <c r="D60" s="30" t="s">
        <v>62</v>
      </c>
      <c r="E60" s="83" t="s">
        <v>11</v>
      </c>
      <c r="F60" s="84"/>
      <c r="G60" s="55"/>
      <c r="H60" s="7"/>
      <c r="I60" s="1"/>
    </row>
    <row r="61" spans="2:10" ht="24" hidden="1" customHeight="1" x14ac:dyDescent="0.25">
      <c r="B61" s="1">
        <v>0</v>
      </c>
      <c r="C61" s="7"/>
      <c r="D61" s="34" t="s">
        <v>45</v>
      </c>
      <c r="E61" s="77" t="s">
        <v>28</v>
      </c>
      <c r="F61" s="78"/>
      <c r="G61" s="29"/>
      <c r="H61" s="7"/>
      <c r="I61" s="1"/>
    </row>
    <row r="62" spans="2:10" ht="24" hidden="1" customHeight="1" thickBot="1" x14ac:dyDescent="0.3">
      <c r="B62" s="1">
        <v>0</v>
      </c>
      <c r="C62" s="7"/>
      <c r="D62" s="23" t="s">
        <v>27</v>
      </c>
      <c r="E62" s="81" t="s">
        <v>29</v>
      </c>
      <c r="F62" s="82"/>
      <c r="G62" s="13"/>
      <c r="H62" s="7"/>
      <c r="I62" s="1"/>
    </row>
    <row r="63" spans="2:10" ht="24" customHeight="1" thickBot="1" x14ac:dyDescent="0.3">
      <c r="B63" s="1" t="s">
        <v>14</v>
      </c>
      <c r="C63" s="7"/>
      <c r="D63" s="14" t="s">
        <v>5</v>
      </c>
      <c r="E63" s="111" t="s">
        <v>6</v>
      </c>
      <c r="F63" s="112"/>
      <c r="G63" s="60">
        <f>G64+G65</f>
        <v>227225181.44</v>
      </c>
      <c r="H63" s="7"/>
      <c r="I63" s="1"/>
      <c r="J63" s="1"/>
    </row>
    <row r="64" spans="2:10" ht="24" customHeight="1" thickBot="1" x14ac:dyDescent="0.3">
      <c r="B64" s="1" t="s">
        <v>14</v>
      </c>
      <c r="C64" s="7"/>
      <c r="D64" s="14" t="s">
        <v>5</v>
      </c>
      <c r="E64" s="111" t="s">
        <v>7</v>
      </c>
      <c r="F64" s="112"/>
      <c r="G64" s="60">
        <f>G14+G16+G26+G28+G32+G41+G43+G47+G50+G20+G24+G18+G22+G39</f>
        <v>209609250.44</v>
      </c>
      <c r="H64" s="7"/>
      <c r="I64" s="1"/>
    </row>
    <row r="65" spans="2:9" ht="24" customHeight="1" thickBot="1" x14ac:dyDescent="0.3">
      <c r="B65" s="1" t="s">
        <v>14</v>
      </c>
      <c r="C65" s="7"/>
      <c r="D65" s="14" t="s">
        <v>5</v>
      </c>
      <c r="E65" s="103" t="s">
        <v>8</v>
      </c>
      <c r="F65" s="104"/>
      <c r="G65" s="60">
        <f>+G61+G57+G53</f>
        <v>17615931</v>
      </c>
      <c r="H65" s="7"/>
      <c r="I65" s="1"/>
    </row>
    <row r="66" spans="2:9" ht="12.75" customHeight="1" x14ac:dyDescent="0.25">
      <c r="B66" s="1" t="s">
        <v>14</v>
      </c>
      <c r="C66" s="7"/>
      <c r="D66" s="7"/>
      <c r="E66" s="7"/>
      <c r="F66" s="7"/>
      <c r="H66" s="7"/>
      <c r="I66" s="1"/>
    </row>
    <row r="67" spans="2:9" ht="15.75" x14ac:dyDescent="0.25">
      <c r="B67" s="1" t="s">
        <v>14</v>
      </c>
      <c r="C67" s="94" t="s">
        <v>15</v>
      </c>
      <c r="D67" s="94"/>
      <c r="E67" s="94"/>
      <c r="F67" s="94"/>
      <c r="G67" s="95"/>
      <c r="H67" s="94"/>
      <c r="I67" s="1"/>
    </row>
    <row r="68" spans="2:9" ht="18" customHeight="1" thickBot="1" x14ac:dyDescent="0.3">
      <c r="B68" s="1" t="s">
        <v>14</v>
      </c>
      <c r="C68" s="7"/>
      <c r="D68" s="7"/>
      <c r="E68" s="7"/>
      <c r="F68" s="7"/>
      <c r="G68" s="62"/>
      <c r="H68" s="7"/>
      <c r="I68" s="1"/>
    </row>
    <row r="69" spans="2:9" ht="68.25" customHeight="1" thickBot="1" x14ac:dyDescent="0.3">
      <c r="B69" s="1" t="s">
        <v>14</v>
      </c>
      <c r="C69" s="7"/>
      <c r="D69" s="15" t="s">
        <v>10</v>
      </c>
      <c r="E69" s="15" t="s">
        <v>1</v>
      </c>
      <c r="F69" s="10" t="s">
        <v>9</v>
      </c>
      <c r="G69" s="52" t="s">
        <v>2</v>
      </c>
      <c r="H69" s="7"/>
      <c r="I69" s="1"/>
    </row>
    <row r="70" spans="2:9" ht="16.5" thickBot="1" x14ac:dyDescent="0.3">
      <c r="B70" s="1" t="s">
        <v>14</v>
      </c>
      <c r="C70" s="7"/>
      <c r="D70" s="8">
        <v>1</v>
      </c>
      <c r="E70" s="9">
        <v>2</v>
      </c>
      <c r="F70" s="9">
        <v>3</v>
      </c>
      <c r="G70" s="53">
        <v>4</v>
      </c>
      <c r="H70" s="7"/>
      <c r="I70" s="1"/>
    </row>
    <row r="71" spans="2:9" ht="22.5" customHeight="1" thickBot="1" x14ac:dyDescent="0.3">
      <c r="B71" s="1" t="s">
        <v>14</v>
      </c>
      <c r="C71" s="7"/>
      <c r="D71" s="108" t="s">
        <v>3</v>
      </c>
      <c r="E71" s="109"/>
      <c r="F71" s="109"/>
      <c r="G71" s="110"/>
      <c r="H71" s="7"/>
      <c r="I71" s="1"/>
    </row>
    <row r="72" spans="2:9" ht="51" customHeight="1" x14ac:dyDescent="0.25">
      <c r="B72" s="1" t="s">
        <v>14</v>
      </c>
      <c r="C72" s="7"/>
      <c r="D72" s="11" t="s">
        <v>12</v>
      </c>
      <c r="E72" s="16">
        <v>9770</v>
      </c>
      <c r="F72" s="17" t="s">
        <v>76</v>
      </c>
      <c r="G72" s="54">
        <v>209600</v>
      </c>
      <c r="H72" s="7"/>
      <c r="I72" s="1"/>
    </row>
    <row r="73" spans="2:9" ht="24" customHeight="1" thickBot="1" x14ac:dyDescent="0.3">
      <c r="B73" s="1" t="s">
        <v>14</v>
      </c>
      <c r="C73" s="7"/>
      <c r="D73" s="12" t="s">
        <v>62</v>
      </c>
      <c r="E73" s="18"/>
      <c r="F73" s="19" t="s">
        <v>11</v>
      </c>
      <c r="G73" s="63"/>
      <c r="H73" s="7"/>
      <c r="I73" s="1"/>
    </row>
    <row r="74" spans="2:9" ht="51" customHeight="1" x14ac:dyDescent="0.25">
      <c r="B74" s="1" t="s">
        <v>14</v>
      </c>
      <c r="C74" s="7"/>
      <c r="D74" s="11" t="s">
        <v>12</v>
      </c>
      <c r="E74" s="16">
        <v>9770</v>
      </c>
      <c r="F74" s="17" t="s">
        <v>36</v>
      </c>
      <c r="G74" s="54">
        <v>100000</v>
      </c>
      <c r="H74" s="7"/>
      <c r="I74" s="1"/>
    </row>
    <row r="75" spans="2:9" ht="24" customHeight="1" thickBot="1" x14ac:dyDescent="0.3">
      <c r="B75" s="1" t="s">
        <v>14</v>
      </c>
      <c r="C75" s="7"/>
      <c r="D75" s="12" t="s">
        <v>62</v>
      </c>
      <c r="E75" s="18"/>
      <c r="F75" s="19" t="s">
        <v>11</v>
      </c>
      <c r="G75" s="63"/>
      <c r="H75" s="7"/>
      <c r="I75" s="1"/>
    </row>
    <row r="76" spans="2:9" ht="51" customHeight="1" x14ac:dyDescent="0.25">
      <c r="B76" s="1" t="s">
        <v>14</v>
      </c>
      <c r="C76" s="7"/>
      <c r="D76" s="11" t="s">
        <v>12</v>
      </c>
      <c r="E76" s="16">
        <v>9770</v>
      </c>
      <c r="F76" s="17" t="s">
        <v>80</v>
      </c>
      <c r="G76" s="54">
        <v>827120</v>
      </c>
      <c r="H76" s="7"/>
      <c r="I76" s="1"/>
    </row>
    <row r="77" spans="2:9" ht="24" customHeight="1" thickBot="1" x14ac:dyDescent="0.3">
      <c r="B77" s="1" t="s">
        <v>14</v>
      </c>
      <c r="C77" s="7"/>
      <c r="D77" s="72" t="s">
        <v>62</v>
      </c>
      <c r="E77" s="20"/>
      <c r="F77" s="24" t="s">
        <v>11</v>
      </c>
      <c r="G77" s="55"/>
      <c r="H77" s="7"/>
      <c r="I77" s="1"/>
    </row>
    <row r="78" spans="2:9" ht="51" customHeight="1" x14ac:dyDescent="0.25">
      <c r="B78" s="1" t="s">
        <v>14</v>
      </c>
      <c r="C78" s="7"/>
      <c r="D78" s="11" t="s">
        <v>39</v>
      </c>
      <c r="E78" s="16">
        <v>9800</v>
      </c>
      <c r="F78" s="17" t="s">
        <v>79</v>
      </c>
      <c r="G78" s="54">
        <f>933666+115000-115000</f>
        <v>933666</v>
      </c>
      <c r="H78" s="7"/>
      <c r="I78" s="1"/>
    </row>
    <row r="79" spans="2:9" ht="24" customHeight="1" thickBot="1" x14ac:dyDescent="0.3">
      <c r="B79" s="1" t="s">
        <v>14</v>
      </c>
      <c r="C79" s="7"/>
      <c r="D79" s="47" t="s">
        <v>64</v>
      </c>
      <c r="E79" s="21"/>
      <c r="F79" s="37" t="s">
        <v>22</v>
      </c>
      <c r="G79" s="65"/>
      <c r="H79" s="7"/>
      <c r="I79" s="1"/>
    </row>
    <row r="80" spans="2:9" ht="50.25" customHeight="1" x14ac:dyDescent="0.25">
      <c r="B80" s="1" t="s">
        <v>14</v>
      </c>
      <c r="C80" s="7"/>
      <c r="D80" s="11" t="s">
        <v>39</v>
      </c>
      <c r="E80" s="16">
        <v>9800</v>
      </c>
      <c r="F80" s="17" t="s">
        <v>85</v>
      </c>
      <c r="G80" s="54">
        <f>4664060+335940+500000</f>
        <v>5500000</v>
      </c>
      <c r="H80" s="7"/>
      <c r="I80" s="1"/>
    </row>
    <row r="81" spans="2:9" ht="24" customHeight="1" thickBot="1" x14ac:dyDescent="0.3">
      <c r="B81" s="1" t="s">
        <v>14</v>
      </c>
      <c r="C81" s="7"/>
      <c r="D81" s="36" t="s">
        <v>64</v>
      </c>
      <c r="E81" s="21"/>
      <c r="F81" s="37" t="s">
        <v>22</v>
      </c>
      <c r="G81" s="63"/>
      <c r="H81" s="7"/>
      <c r="I81" s="1"/>
    </row>
    <row r="82" spans="2:9" ht="45.75" customHeight="1" x14ac:dyDescent="0.25">
      <c r="B82" s="1" t="s">
        <v>14</v>
      </c>
      <c r="C82" s="7"/>
      <c r="D82" s="11" t="s">
        <v>39</v>
      </c>
      <c r="E82" s="16">
        <v>9800</v>
      </c>
      <c r="F82" s="17" t="s">
        <v>40</v>
      </c>
      <c r="G82" s="54">
        <f>1000000+81700+750000+600000</f>
        <v>2431700</v>
      </c>
      <c r="H82" s="7"/>
      <c r="I82" s="1"/>
    </row>
    <row r="83" spans="2:9" ht="24" customHeight="1" thickBot="1" x14ac:dyDescent="0.3">
      <c r="B83" s="1" t="s">
        <v>14</v>
      </c>
      <c r="C83" s="7"/>
      <c r="D83" s="47" t="s">
        <v>64</v>
      </c>
      <c r="E83" s="21"/>
      <c r="F83" s="37" t="s">
        <v>22</v>
      </c>
      <c r="G83" s="65"/>
      <c r="H83" s="7"/>
      <c r="I83" s="1"/>
    </row>
    <row r="84" spans="2:9" ht="54" customHeight="1" x14ac:dyDescent="0.25">
      <c r="B84" s="1" t="s">
        <v>14</v>
      </c>
      <c r="C84" s="7"/>
      <c r="D84" s="11" t="s">
        <v>39</v>
      </c>
      <c r="E84" s="16">
        <v>9800</v>
      </c>
      <c r="F84" s="17" t="s">
        <v>47</v>
      </c>
      <c r="G84" s="54">
        <f>80000+330000+500000+658918+600000</f>
        <v>2168918</v>
      </c>
      <c r="H84" s="7"/>
      <c r="I84" s="1"/>
    </row>
    <row r="85" spans="2:9" ht="24" customHeight="1" thickBot="1" x14ac:dyDescent="0.3">
      <c r="B85" s="1" t="s">
        <v>14</v>
      </c>
      <c r="C85" s="7"/>
      <c r="D85" s="47" t="s">
        <v>64</v>
      </c>
      <c r="E85" s="21"/>
      <c r="F85" s="37" t="s">
        <v>22</v>
      </c>
      <c r="G85" s="65"/>
      <c r="H85" s="7"/>
      <c r="I85" s="1"/>
    </row>
    <row r="86" spans="2:9" ht="47.25" customHeight="1" x14ac:dyDescent="0.25">
      <c r="B86" s="1" t="s">
        <v>14</v>
      </c>
      <c r="C86" s="7"/>
      <c r="D86" s="11" t="s">
        <v>39</v>
      </c>
      <c r="E86" s="16">
        <v>9800</v>
      </c>
      <c r="F86" s="17" t="s">
        <v>92</v>
      </c>
      <c r="G86" s="54">
        <v>1000000</v>
      </c>
      <c r="H86" s="7"/>
      <c r="I86" s="1"/>
    </row>
    <row r="87" spans="2:9" ht="24" customHeight="1" thickBot="1" x14ac:dyDescent="0.3">
      <c r="B87" s="1" t="s">
        <v>14</v>
      </c>
      <c r="C87" s="7"/>
      <c r="D87" s="23" t="s">
        <v>64</v>
      </c>
      <c r="E87" s="20"/>
      <c r="F87" s="24" t="s">
        <v>22</v>
      </c>
      <c r="G87" s="55"/>
      <c r="H87" s="7"/>
      <c r="I87" s="1"/>
    </row>
    <row r="88" spans="2:9" ht="47.25" customHeight="1" x14ac:dyDescent="0.25">
      <c r="B88" s="1" t="s">
        <v>14</v>
      </c>
      <c r="C88" s="7"/>
      <c r="D88" s="11" t="s">
        <v>39</v>
      </c>
      <c r="E88" s="16">
        <v>9800</v>
      </c>
      <c r="F88" s="17" t="s">
        <v>93</v>
      </c>
      <c r="G88" s="54">
        <v>100000</v>
      </c>
      <c r="H88" s="7"/>
      <c r="I88" s="1"/>
    </row>
    <row r="89" spans="2:9" ht="24" customHeight="1" thickBot="1" x14ac:dyDescent="0.3">
      <c r="B89" s="1" t="s">
        <v>14</v>
      </c>
      <c r="C89" s="7"/>
      <c r="D89" s="23" t="s">
        <v>64</v>
      </c>
      <c r="E89" s="20"/>
      <c r="F89" s="24" t="s">
        <v>22</v>
      </c>
      <c r="G89" s="55"/>
      <c r="H89" s="7"/>
      <c r="I89" s="1"/>
    </row>
    <row r="90" spans="2:9" ht="45.75" customHeight="1" x14ac:dyDescent="0.25">
      <c r="B90" s="1" t="s">
        <v>14</v>
      </c>
      <c r="C90" s="7"/>
      <c r="D90" s="40" t="s">
        <v>39</v>
      </c>
      <c r="E90" s="41">
        <v>9800</v>
      </c>
      <c r="F90" s="43" t="s">
        <v>82</v>
      </c>
      <c r="G90" s="64">
        <v>1000000</v>
      </c>
      <c r="H90" s="7"/>
      <c r="I90" s="1"/>
    </row>
    <row r="91" spans="2:9" ht="24" customHeight="1" thickBot="1" x14ac:dyDescent="0.3">
      <c r="B91" s="1" t="s">
        <v>14</v>
      </c>
      <c r="C91" s="7"/>
      <c r="D91" s="23" t="s">
        <v>64</v>
      </c>
      <c r="E91" s="20"/>
      <c r="F91" s="24" t="s">
        <v>22</v>
      </c>
      <c r="G91" s="55"/>
      <c r="H91" s="7"/>
      <c r="I91" s="1"/>
    </row>
    <row r="92" spans="2:9" ht="45.75" customHeight="1" x14ac:dyDescent="0.25">
      <c r="B92" s="1" t="s">
        <v>14</v>
      </c>
      <c r="C92" s="7"/>
      <c r="D92" s="40" t="s">
        <v>39</v>
      </c>
      <c r="E92" s="41">
        <v>9800</v>
      </c>
      <c r="F92" s="43" t="s">
        <v>72</v>
      </c>
      <c r="G92" s="64">
        <v>300000</v>
      </c>
      <c r="H92" s="7"/>
      <c r="I92" s="1"/>
    </row>
    <row r="93" spans="2:9" ht="24" customHeight="1" thickBot="1" x14ac:dyDescent="0.3">
      <c r="B93" s="1" t="s">
        <v>14</v>
      </c>
      <c r="C93" s="7"/>
      <c r="D93" s="23" t="s">
        <v>64</v>
      </c>
      <c r="E93" s="20"/>
      <c r="F93" s="24" t="s">
        <v>22</v>
      </c>
      <c r="G93" s="55"/>
      <c r="H93" s="7"/>
      <c r="I93" s="1"/>
    </row>
    <row r="94" spans="2:9" ht="51" customHeight="1" x14ac:dyDescent="0.25">
      <c r="B94" s="1" t="s">
        <v>14</v>
      </c>
      <c r="C94" s="7"/>
      <c r="D94" s="11" t="s">
        <v>39</v>
      </c>
      <c r="E94" s="16">
        <v>9800</v>
      </c>
      <c r="F94" s="17" t="s">
        <v>54</v>
      </c>
      <c r="G94" s="54">
        <v>400000</v>
      </c>
      <c r="H94" s="7"/>
      <c r="I94" s="1"/>
    </row>
    <row r="95" spans="2:9" ht="24" customHeight="1" thickBot="1" x14ac:dyDescent="0.3">
      <c r="B95" s="1" t="s">
        <v>14</v>
      </c>
      <c r="C95" s="7"/>
      <c r="D95" s="23" t="s">
        <v>64</v>
      </c>
      <c r="E95" s="20"/>
      <c r="F95" s="24" t="s">
        <v>22</v>
      </c>
      <c r="G95" s="55"/>
      <c r="H95" s="7"/>
      <c r="I95" s="1"/>
    </row>
    <row r="96" spans="2:9" ht="51" customHeight="1" x14ac:dyDescent="0.25">
      <c r="B96" s="1" t="s">
        <v>14</v>
      </c>
      <c r="C96" s="7"/>
      <c r="D96" s="11" t="s">
        <v>39</v>
      </c>
      <c r="E96" s="16">
        <v>9800</v>
      </c>
      <c r="F96" s="43" t="s">
        <v>52</v>
      </c>
      <c r="G96" s="54">
        <v>1000000</v>
      </c>
      <c r="H96" s="7"/>
      <c r="I96" s="1"/>
    </row>
    <row r="97" spans="2:9" ht="25.5" customHeight="1" thickBot="1" x14ac:dyDescent="0.3">
      <c r="B97" s="1" t="s">
        <v>14</v>
      </c>
      <c r="C97" s="7"/>
      <c r="D97" s="23" t="s">
        <v>64</v>
      </c>
      <c r="E97" s="20"/>
      <c r="F97" s="24" t="s">
        <v>22</v>
      </c>
      <c r="G97" s="55"/>
      <c r="H97" s="7"/>
      <c r="I97" s="1"/>
    </row>
    <row r="98" spans="2:9" ht="48.75" customHeight="1" x14ac:dyDescent="0.25">
      <c r="B98" s="1" t="s">
        <v>14</v>
      </c>
      <c r="C98" s="7"/>
      <c r="D98" s="11" t="s">
        <v>39</v>
      </c>
      <c r="E98" s="16">
        <v>9800</v>
      </c>
      <c r="F98" s="38" t="s">
        <v>81</v>
      </c>
      <c r="G98" s="54">
        <v>141000</v>
      </c>
      <c r="H98" s="7"/>
      <c r="I98" s="1"/>
    </row>
    <row r="99" spans="2:9" ht="24" customHeight="1" thickBot="1" x14ac:dyDescent="0.3">
      <c r="B99" s="1" t="s">
        <v>14</v>
      </c>
      <c r="C99" s="7"/>
      <c r="D99" s="47" t="s">
        <v>64</v>
      </c>
      <c r="E99" s="21"/>
      <c r="F99" s="37" t="s">
        <v>22</v>
      </c>
      <c r="G99" s="65"/>
      <c r="H99" s="7"/>
      <c r="I99" s="1"/>
    </row>
    <row r="100" spans="2:9" ht="20.25" customHeight="1" thickBot="1" x14ac:dyDescent="0.3">
      <c r="B100" s="1" t="s">
        <v>14</v>
      </c>
      <c r="C100" s="7"/>
      <c r="D100" s="91" t="s">
        <v>4</v>
      </c>
      <c r="E100" s="92"/>
      <c r="F100" s="92"/>
      <c r="G100" s="93"/>
      <c r="H100" s="7"/>
      <c r="I100" s="1"/>
    </row>
    <row r="101" spans="2:9" ht="51" customHeight="1" x14ac:dyDescent="0.25">
      <c r="B101" s="1" t="s">
        <v>14</v>
      </c>
      <c r="C101" s="7"/>
      <c r="D101" s="11" t="s">
        <v>12</v>
      </c>
      <c r="E101" s="16">
        <v>9770</v>
      </c>
      <c r="F101" s="17" t="s">
        <v>80</v>
      </c>
      <c r="G101" s="54">
        <v>1240680</v>
      </c>
      <c r="H101" s="7"/>
      <c r="I101" s="1"/>
    </row>
    <row r="102" spans="2:9" ht="24" customHeight="1" thickBot="1" x14ac:dyDescent="0.3">
      <c r="B102" s="1" t="s">
        <v>14</v>
      </c>
      <c r="C102" s="7"/>
      <c r="D102" s="72" t="s">
        <v>62</v>
      </c>
      <c r="E102" s="20"/>
      <c r="F102" s="24" t="s">
        <v>11</v>
      </c>
      <c r="G102" s="55"/>
      <c r="H102" s="7"/>
      <c r="I102" s="1"/>
    </row>
    <row r="103" spans="2:9" ht="48.75" hidden="1" customHeight="1" x14ac:dyDescent="0.25">
      <c r="B103" s="1">
        <v>0</v>
      </c>
      <c r="C103" s="7"/>
      <c r="D103" s="11" t="s">
        <v>12</v>
      </c>
      <c r="E103" s="16">
        <v>9770</v>
      </c>
      <c r="F103" s="27" t="s">
        <v>36</v>
      </c>
      <c r="G103" s="54"/>
      <c r="H103" s="7"/>
      <c r="I103" s="1"/>
    </row>
    <row r="104" spans="2:9" ht="24" hidden="1" customHeight="1" thickBot="1" x14ac:dyDescent="0.3">
      <c r="B104" s="1">
        <v>0</v>
      </c>
      <c r="C104" s="7"/>
      <c r="D104" s="23" t="s">
        <v>62</v>
      </c>
      <c r="E104" s="20"/>
      <c r="F104" s="24" t="s">
        <v>11</v>
      </c>
      <c r="G104" s="55"/>
      <c r="H104" s="7"/>
      <c r="I104" s="1"/>
    </row>
    <row r="105" spans="2:9" ht="47.25" customHeight="1" x14ac:dyDescent="0.25">
      <c r="B105" s="1" t="s">
        <v>14</v>
      </c>
      <c r="C105" s="7"/>
      <c r="D105" s="11" t="s">
        <v>39</v>
      </c>
      <c r="E105" s="16">
        <v>9800</v>
      </c>
      <c r="F105" s="17" t="s">
        <v>79</v>
      </c>
      <c r="G105" s="54">
        <f>600000+115000</f>
        <v>715000</v>
      </c>
      <c r="H105" s="7"/>
      <c r="I105" s="1"/>
    </row>
    <row r="106" spans="2:9" ht="24" customHeight="1" thickBot="1" x14ac:dyDescent="0.3">
      <c r="B106" s="1" t="s">
        <v>14</v>
      </c>
      <c r="C106" s="7"/>
      <c r="D106" s="47" t="s">
        <v>64</v>
      </c>
      <c r="E106" s="21"/>
      <c r="F106" s="37" t="s">
        <v>22</v>
      </c>
      <c r="G106" s="65"/>
      <c r="H106" s="7"/>
      <c r="I106" s="1"/>
    </row>
    <row r="107" spans="2:9" ht="47.25" customHeight="1" x14ac:dyDescent="0.25">
      <c r="B107" s="1" t="s">
        <v>14</v>
      </c>
      <c r="C107" s="7"/>
      <c r="D107" s="40" t="s">
        <v>39</v>
      </c>
      <c r="E107" s="41">
        <v>9800</v>
      </c>
      <c r="F107" s="43" t="s">
        <v>51</v>
      </c>
      <c r="G107" s="64">
        <v>891626</v>
      </c>
      <c r="H107" s="7"/>
      <c r="I107" s="1"/>
    </row>
    <row r="108" spans="2:9" ht="24" customHeight="1" thickBot="1" x14ac:dyDescent="0.3">
      <c r="B108" s="1" t="s">
        <v>14</v>
      </c>
      <c r="C108" s="7"/>
      <c r="D108" s="48" t="s">
        <v>64</v>
      </c>
      <c r="E108" s="41"/>
      <c r="F108" s="42" t="s">
        <v>22</v>
      </c>
      <c r="G108" s="64"/>
      <c r="H108" s="7"/>
      <c r="I108" s="1"/>
    </row>
    <row r="109" spans="2:9" ht="55.5" customHeight="1" x14ac:dyDescent="0.25">
      <c r="B109" s="1" t="s">
        <v>14</v>
      </c>
      <c r="C109" s="7"/>
      <c r="D109" s="11" t="s">
        <v>39</v>
      </c>
      <c r="E109" s="16">
        <v>9800</v>
      </c>
      <c r="F109" s="17" t="s">
        <v>40</v>
      </c>
      <c r="G109" s="54">
        <f>249000+2500000+1000000</f>
        <v>3749000</v>
      </c>
      <c r="H109" s="7"/>
      <c r="I109" s="1"/>
    </row>
    <row r="110" spans="2:9" ht="24" customHeight="1" thickBot="1" x14ac:dyDescent="0.3">
      <c r="B110" s="1" t="s">
        <v>14</v>
      </c>
      <c r="C110" s="7"/>
      <c r="D110" s="47" t="s">
        <v>64</v>
      </c>
      <c r="E110" s="21"/>
      <c r="F110" s="37" t="s">
        <v>22</v>
      </c>
      <c r="G110" s="65"/>
      <c r="H110" s="7"/>
      <c r="I110" s="1"/>
    </row>
    <row r="111" spans="2:9" ht="55.5" hidden="1" customHeight="1" x14ac:dyDescent="0.25">
      <c r="B111" s="1">
        <v>0</v>
      </c>
      <c r="C111" s="7"/>
      <c r="D111" s="11" t="s">
        <v>39</v>
      </c>
      <c r="E111" s="16">
        <v>9800</v>
      </c>
      <c r="F111" s="17" t="s">
        <v>83</v>
      </c>
      <c r="G111" s="54"/>
      <c r="H111" s="7"/>
      <c r="I111" s="1"/>
    </row>
    <row r="112" spans="2:9" ht="24" hidden="1" customHeight="1" thickBot="1" x14ac:dyDescent="0.3">
      <c r="B112" s="1">
        <v>0</v>
      </c>
      <c r="C112" s="7"/>
      <c r="D112" s="47" t="s">
        <v>64</v>
      </c>
      <c r="E112" s="21"/>
      <c r="F112" s="37" t="s">
        <v>22</v>
      </c>
      <c r="G112" s="65"/>
      <c r="H112" s="7"/>
      <c r="I112" s="1"/>
    </row>
    <row r="113" spans="2:9" ht="48.75" customHeight="1" x14ac:dyDescent="0.25">
      <c r="B113" s="1" t="s">
        <v>14</v>
      </c>
      <c r="C113" s="7"/>
      <c r="D113" s="11" t="s">
        <v>39</v>
      </c>
      <c r="E113" s="16">
        <v>9800</v>
      </c>
      <c r="F113" s="17" t="s">
        <v>47</v>
      </c>
      <c r="G113" s="54">
        <f>330000+215000-330000+750000-658918</f>
        <v>306082</v>
      </c>
      <c r="H113" s="7"/>
      <c r="I113" s="1"/>
    </row>
    <row r="114" spans="2:9" ht="24" customHeight="1" thickBot="1" x14ac:dyDescent="0.3">
      <c r="B114" s="1" t="s">
        <v>14</v>
      </c>
      <c r="C114" s="7"/>
      <c r="D114" s="47" t="s">
        <v>64</v>
      </c>
      <c r="E114" s="21"/>
      <c r="F114" s="37" t="s">
        <v>22</v>
      </c>
      <c r="G114" s="65"/>
      <c r="H114" s="7"/>
      <c r="I114" s="1"/>
    </row>
    <row r="115" spans="2:9" ht="53.25" hidden="1" customHeight="1" x14ac:dyDescent="0.25">
      <c r="B115" s="1">
        <v>0</v>
      </c>
      <c r="C115" s="7"/>
      <c r="D115" s="11" t="s">
        <v>39</v>
      </c>
      <c r="E115" s="16">
        <v>9800</v>
      </c>
      <c r="F115" s="17" t="s">
        <v>55</v>
      </c>
      <c r="G115" s="54">
        <f>1314322-264022-1050300</f>
        <v>0</v>
      </c>
      <c r="H115" s="7"/>
      <c r="I115" s="1"/>
    </row>
    <row r="116" spans="2:9" ht="25.5" hidden="1" customHeight="1" thickBot="1" x14ac:dyDescent="0.3">
      <c r="B116" s="1">
        <v>0</v>
      </c>
      <c r="C116" s="7"/>
      <c r="D116" s="47" t="s">
        <v>64</v>
      </c>
      <c r="E116" s="21"/>
      <c r="F116" s="37" t="s">
        <v>22</v>
      </c>
      <c r="G116" s="65"/>
      <c r="H116" s="7"/>
      <c r="I116" s="1"/>
    </row>
    <row r="117" spans="2:9" ht="45.75" customHeight="1" x14ac:dyDescent="0.25">
      <c r="B117" s="1" t="s">
        <v>14</v>
      </c>
      <c r="C117" s="7"/>
      <c r="D117" s="40" t="s">
        <v>39</v>
      </c>
      <c r="E117" s="41">
        <v>9800</v>
      </c>
      <c r="F117" s="43" t="s">
        <v>72</v>
      </c>
      <c r="G117" s="64">
        <f>50000+1023211.8+3576788.2</f>
        <v>4650000</v>
      </c>
      <c r="H117" s="7"/>
      <c r="I117" s="1"/>
    </row>
    <row r="118" spans="2:9" ht="24" customHeight="1" thickBot="1" x14ac:dyDescent="0.3">
      <c r="B118" s="1" t="s">
        <v>14</v>
      </c>
      <c r="C118" s="7"/>
      <c r="D118" s="23" t="s">
        <v>64</v>
      </c>
      <c r="E118" s="20"/>
      <c r="F118" s="24" t="s">
        <v>22</v>
      </c>
      <c r="G118" s="55"/>
      <c r="H118" s="7"/>
      <c r="I118" s="1"/>
    </row>
    <row r="119" spans="2:9" ht="53.25" customHeight="1" x14ac:dyDescent="0.25">
      <c r="B119" s="1" t="s">
        <v>14</v>
      </c>
      <c r="C119" s="7"/>
      <c r="D119" s="11" t="s">
        <v>39</v>
      </c>
      <c r="E119" s="16">
        <v>9800</v>
      </c>
      <c r="F119" s="43" t="s">
        <v>52</v>
      </c>
      <c r="G119" s="54">
        <f>4000000+1000000</f>
        <v>5000000</v>
      </c>
      <c r="H119" s="7"/>
      <c r="I119" s="1"/>
    </row>
    <row r="120" spans="2:9" ht="25.5" customHeight="1" thickBot="1" x14ac:dyDescent="0.3">
      <c r="B120" s="1" t="s">
        <v>14</v>
      </c>
      <c r="C120" s="7"/>
      <c r="D120" s="47" t="s">
        <v>64</v>
      </c>
      <c r="E120" s="21"/>
      <c r="F120" s="37" t="s">
        <v>22</v>
      </c>
      <c r="G120" s="65"/>
      <c r="H120" s="7"/>
      <c r="I120" s="1"/>
    </row>
    <row r="121" spans="2:9" ht="45" customHeight="1" x14ac:dyDescent="0.25">
      <c r="B121" s="1" t="s">
        <v>14</v>
      </c>
      <c r="C121" s="7"/>
      <c r="D121" s="11" t="s">
        <v>39</v>
      </c>
      <c r="E121" s="16">
        <v>9800</v>
      </c>
      <c r="F121" s="17" t="s">
        <v>48</v>
      </c>
      <c r="G121" s="54">
        <f>330000+500000</f>
        <v>830000</v>
      </c>
      <c r="H121" s="7"/>
      <c r="I121" s="1"/>
    </row>
    <row r="122" spans="2:9" ht="25.5" customHeight="1" thickBot="1" x14ac:dyDescent="0.3">
      <c r="B122" s="1" t="s">
        <v>14</v>
      </c>
      <c r="C122" s="7"/>
      <c r="D122" s="47" t="s">
        <v>64</v>
      </c>
      <c r="E122" s="21"/>
      <c r="F122" s="37" t="s">
        <v>22</v>
      </c>
      <c r="G122" s="65"/>
      <c r="H122" s="7"/>
      <c r="I122" s="1"/>
    </row>
    <row r="123" spans="2:9" ht="45" hidden="1" customHeight="1" x14ac:dyDescent="0.25">
      <c r="B123" s="1">
        <v>0</v>
      </c>
      <c r="C123" s="7"/>
      <c r="D123" s="11" t="s">
        <v>39</v>
      </c>
      <c r="E123" s="16">
        <v>9800</v>
      </c>
      <c r="F123" s="17" t="s">
        <v>71</v>
      </c>
      <c r="G123" s="54"/>
      <c r="H123" s="7"/>
      <c r="I123" s="1"/>
    </row>
    <row r="124" spans="2:9" ht="25.5" hidden="1" customHeight="1" thickBot="1" x14ac:dyDescent="0.3">
      <c r="B124" s="1">
        <v>0</v>
      </c>
      <c r="C124" s="7"/>
      <c r="D124" s="47" t="s">
        <v>64</v>
      </c>
      <c r="E124" s="21"/>
      <c r="F124" s="37" t="s">
        <v>22</v>
      </c>
      <c r="G124" s="65"/>
      <c r="H124" s="7"/>
      <c r="I124" s="1"/>
    </row>
    <row r="125" spans="2:9" ht="63.75" customHeight="1" x14ac:dyDescent="0.25">
      <c r="B125" s="1" t="s">
        <v>14</v>
      </c>
      <c r="C125" s="7"/>
      <c r="D125" s="11" t="s">
        <v>39</v>
      </c>
      <c r="E125" s="16">
        <v>9800</v>
      </c>
      <c r="F125" s="38" t="s">
        <v>84</v>
      </c>
      <c r="G125" s="54">
        <v>913120</v>
      </c>
      <c r="H125" s="7"/>
      <c r="I125" s="1"/>
    </row>
    <row r="126" spans="2:9" ht="24" customHeight="1" thickBot="1" x14ac:dyDescent="0.3">
      <c r="B126" s="1" t="s">
        <v>14</v>
      </c>
      <c r="C126" s="7"/>
      <c r="D126" s="47" t="s">
        <v>64</v>
      </c>
      <c r="E126" s="21"/>
      <c r="F126" s="37" t="s">
        <v>22</v>
      </c>
      <c r="G126" s="65"/>
      <c r="H126" s="7"/>
      <c r="I126" s="1"/>
    </row>
    <row r="127" spans="2:9" ht="48.75" customHeight="1" x14ac:dyDescent="0.25">
      <c r="B127" s="1" t="s">
        <v>14</v>
      </c>
      <c r="C127" s="7"/>
      <c r="D127" s="11" t="s">
        <v>39</v>
      </c>
      <c r="E127" s="16">
        <v>9800</v>
      </c>
      <c r="F127" s="38" t="s">
        <v>81</v>
      </c>
      <c r="G127" s="54">
        <v>2559000</v>
      </c>
      <c r="H127" s="7"/>
      <c r="I127" s="1"/>
    </row>
    <row r="128" spans="2:9" ht="24" customHeight="1" thickBot="1" x14ac:dyDescent="0.3">
      <c r="B128" s="1" t="s">
        <v>14</v>
      </c>
      <c r="C128" s="7"/>
      <c r="D128" s="47" t="s">
        <v>64</v>
      </c>
      <c r="E128" s="21"/>
      <c r="F128" s="37" t="s">
        <v>22</v>
      </c>
      <c r="G128" s="65"/>
      <c r="H128" s="7"/>
      <c r="I128" s="1"/>
    </row>
    <row r="129" spans="2:10" ht="24" customHeight="1" thickBot="1" x14ac:dyDescent="0.3">
      <c r="B129" s="1" t="s">
        <v>14</v>
      </c>
      <c r="C129" s="7"/>
      <c r="D129" s="14" t="s">
        <v>5</v>
      </c>
      <c r="E129" s="21" t="s">
        <v>5</v>
      </c>
      <c r="F129" s="22" t="s">
        <v>6</v>
      </c>
      <c r="G129" s="60">
        <f>G130+G131</f>
        <v>36966512</v>
      </c>
      <c r="H129" s="7"/>
      <c r="I129" s="1"/>
      <c r="J129" s="71"/>
    </row>
    <row r="130" spans="2:10" ht="24" customHeight="1" thickBot="1" x14ac:dyDescent="0.3">
      <c r="B130" s="1" t="s">
        <v>14</v>
      </c>
      <c r="C130" s="7"/>
      <c r="D130" s="14" t="s">
        <v>5</v>
      </c>
      <c r="E130" s="21" t="s">
        <v>5</v>
      </c>
      <c r="F130" s="22" t="s">
        <v>7</v>
      </c>
      <c r="G130" s="60">
        <f>SUM(G72:G99)</f>
        <v>16112004</v>
      </c>
      <c r="H130" s="7"/>
      <c r="I130" s="1"/>
      <c r="J130" s="71"/>
    </row>
    <row r="131" spans="2:10" ht="20.25" customHeight="1" thickBot="1" x14ac:dyDescent="0.3">
      <c r="B131" s="1" t="s">
        <v>14</v>
      </c>
      <c r="C131" s="7"/>
      <c r="D131" s="14" t="s">
        <v>5</v>
      </c>
      <c r="E131" s="21" t="s">
        <v>5</v>
      </c>
      <c r="F131" s="22" t="s">
        <v>8</v>
      </c>
      <c r="G131" s="60">
        <f>SUM(G101:G128)</f>
        <v>20854508</v>
      </c>
      <c r="H131" s="7"/>
      <c r="I131" s="1"/>
      <c r="J131" s="71"/>
    </row>
    <row r="132" spans="2:10" ht="17.25" customHeight="1" x14ac:dyDescent="0.25">
      <c r="B132" s="1" t="s">
        <v>14</v>
      </c>
      <c r="C132" s="1"/>
      <c r="D132" s="1"/>
      <c r="E132" s="1"/>
      <c r="F132" s="1"/>
      <c r="G132" s="49"/>
      <c r="H132" s="1"/>
      <c r="I132" s="1"/>
    </row>
    <row r="133" spans="2:10" ht="58.5" customHeight="1" x14ac:dyDescent="0.3">
      <c r="B133" s="1" t="s">
        <v>14</v>
      </c>
      <c r="C133" s="1"/>
      <c r="D133" s="44" t="s">
        <v>96</v>
      </c>
      <c r="E133" s="45"/>
      <c r="F133" s="46"/>
      <c r="G133" s="44" t="s">
        <v>97</v>
      </c>
      <c r="H133" s="1"/>
      <c r="I133" s="1"/>
    </row>
    <row r="134" spans="2:10" ht="27.75" hidden="1" customHeight="1" x14ac:dyDescent="0.3">
      <c r="B134">
        <v>0</v>
      </c>
      <c r="C134" s="1"/>
      <c r="D134" s="44" t="s">
        <v>56</v>
      </c>
      <c r="E134" s="45"/>
      <c r="F134" s="46"/>
      <c r="G134" s="66" t="s">
        <v>57</v>
      </c>
      <c r="H134" s="45"/>
      <c r="I134" s="44"/>
    </row>
    <row r="135" spans="2:10" ht="16.5" hidden="1" customHeight="1" x14ac:dyDescent="0.25">
      <c r="B135" s="1">
        <v>0</v>
      </c>
      <c r="G135"/>
    </row>
  </sheetData>
  <autoFilter ref="B10:J135" xr:uid="{00000000-0009-0000-0000-000000000000}">
    <filterColumn colId="0">
      <filters>
        <filter val="п"/>
      </filters>
    </filterColumn>
  </autoFilter>
  <mergeCells count="64">
    <mergeCell ref="E33:F33"/>
    <mergeCell ref="F2:G2"/>
    <mergeCell ref="F3:G3"/>
    <mergeCell ref="F4:G4"/>
    <mergeCell ref="E26:F26"/>
    <mergeCell ref="D1:G1"/>
    <mergeCell ref="C5:H5"/>
    <mergeCell ref="D71:G71"/>
    <mergeCell ref="E51:F51"/>
    <mergeCell ref="E28:F28"/>
    <mergeCell ref="E44:F44"/>
    <mergeCell ref="E45:F45"/>
    <mergeCell ref="E29:F29"/>
    <mergeCell ref="E30:F30"/>
    <mergeCell ref="E49:F49"/>
    <mergeCell ref="E50:F50"/>
    <mergeCell ref="E47:F47"/>
    <mergeCell ref="E48:F48"/>
    <mergeCell ref="E64:F64"/>
    <mergeCell ref="E31:F31"/>
    <mergeCell ref="E63:F63"/>
    <mergeCell ref="E39:F39"/>
    <mergeCell ref="D100:G100"/>
    <mergeCell ref="C67:H67"/>
    <mergeCell ref="C9:H9"/>
    <mergeCell ref="D13:G13"/>
    <mergeCell ref="D52:G52"/>
    <mergeCell ref="E11:F11"/>
    <mergeCell ref="E12:F12"/>
    <mergeCell ref="E14:F14"/>
    <mergeCell ref="E15:F15"/>
    <mergeCell ref="E17:F17"/>
    <mergeCell ref="E62:F62"/>
    <mergeCell ref="E43:F43"/>
    <mergeCell ref="E65:F65"/>
    <mergeCell ref="E16:F16"/>
    <mergeCell ref="E32:F32"/>
    <mergeCell ref="E42:F42"/>
    <mergeCell ref="E57:F57"/>
    <mergeCell ref="E60:F60"/>
    <mergeCell ref="E61:F61"/>
    <mergeCell ref="E46:F46"/>
    <mergeCell ref="E58:F58"/>
    <mergeCell ref="E53:F53"/>
    <mergeCell ref="E56:F56"/>
    <mergeCell ref="E54:F54"/>
    <mergeCell ref="E55:F55"/>
    <mergeCell ref="E59:F59"/>
    <mergeCell ref="E41:F41"/>
    <mergeCell ref="E18:F18"/>
    <mergeCell ref="E19:F19"/>
    <mergeCell ref="E25:F25"/>
    <mergeCell ref="E20:F20"/>
    <mergeCell ref="E21:F21"/>
    <mergeCell ref="E22:F22"/>
    <mergeCell ref="E23:F23"/>
    <mergeCell ref="E40:F40"/>
    <mergeCell ref="E35:F35"/>
    <mergeCell ref="E36:F36"/>
    <mergeCell ref="E37:F37"/>
    <mergeCell ref="E38:F38"/>
    <mergeCell ref="E34:F34"/>
    <mergeCell ref="E27:F27"/>
    <mergeCell ref="E24:F24"/>
  </mergeCells>
  <phoneticPr fontId="2" type="noConversion"/>
  <pageMargins left="1.1811023622047245" right="0.39370078740157483" top="0.78740157480314965" bottom="0.78740157480314965" header="0.27559055118110237" footer="0.27559055118110237"/>
  <pageSetup paperSize="9" scale="60" fitToHeight="3" orientation="portrait" r:id="rId1"/>
  <headerFooter differentFirst="1">
    <oddHeader>&amp;C&amp;P
&amp;Rпродовження додатка 4</oddHeader>
  </headerFooter>
  <rowBreaks count="1" manualBreakCount="1">
    <brk id="77" min="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vt:lpstr>
      <vt:lpstr>Лист1!Заголовки_для_друку</vt:lpstr>
      <vt:lpstr>Лист1!Область_друку</vt:lpstr>
      <vt:lpstr>Лист1!Умови</vt:lpstr>
    </vt:vector>
  </TitlesOfParts>
  <Company>RePack by SPecialiST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Алена</dc:creator>
  <cp:lastModifiedBy>User</cp:lastModifiedBy>
  <cp:lastPrinted>2024-08-07T14:24:44Z</cp:lastPrinted>
  <dcterms:created xsi:type="dcterms:W3CDTF">2020-12-11T13:12:33Z</dcterms:created>
  <dcterms:modified xsi:type="dcterms:W3CDTF">2024-12-09T13:08:02Z</dcterms:modified>
</cp:coreProperties>
</file>