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есії міської ради VIII скликання\15 позачергова сесія 05.11.2021р\Рішення міської ради на сайт\№ 502\"/>
    </mc:Choice>
  </mc:AlternateContent>
  <xr:revisionPtr revIDLastSave="0" documentId="13_ncr:1_{42F60223-D0A8-408E-8EA7-6B07649B2A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ипова" sheetId="8" r:id="rId1"/>
  </sheets>
  <definedNames>
    <definedName name="_xlnm._FilterDatabase" localSheetId="0" hidden="1">типова!$A$11:$I$121</definedName>
    <definedName name="_xlnm.Print_Area" localSheetId="0">типова!$A$1:$F$121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8" l="1"/>
  <c r="D18" i="8"/>
  <c r="C54" i="8" l="1"/>
  <c r="C53" i="8"/>
  <c r="C52" i="8" l="1"/>
  <c r="B107" i="8" l="1"/>
  <c r="F24" i="8" l="1"/>
  <c r="D65" i="8" l="1"/>
  <c r="D64" i="8" s="1"/>
  <c r="D63" i="8" s="1"/>
  <c r="C16" i="8"/>
  <c r="F15" i="8"/>
  <c r="F14" i="8" s="1"/>
  <c r="E15" i="8"/>
  <c r="E14" i="8" s="1"/>
  <c r="D15" i="8"/>
  <c r="D14" i="8" s="1"/>
  <c r="C14" i="8" l="1"/>
  <c r="C15" i="8"/>
  <c r="F127" i="8"/>
  <c r="D127" i="8" l="1"/>
  <c r="E127" i="8" l="1"/>
  <c r="D26" i="8" l="1"/>
  <c r="I24" i="8" s="1"/>
  <c r="F68" i="8" l="1"/>
  <c r="F67" i="8" s="1"/>
  <c r="E68" i="8"/>
  <c r="E67" i="8" s="1"/>
  <c r="C67" i="8" s="1"/>
  <c r="F65" i="8"/>
  <c r="F64" i="8" s="1"/>
  <c r="E65" i="8"/>
  <c r="E64" i="8" s="1"/>
  <c r="C69" i="8"/>
  <c r="C66" i="8"/>
  <c r="C42" i="8"/>
  <c r="E63" i="8" l="1"/>
  <c r="C63" i="8" s="1"/>
  <c r="C65" i="8"/>
  <c r="F63" i="8"/>
  <c r="C64" i="8"/>
  <c r="C68" i="8"/>
  <c r="F36" i="8"/>
  <c r="F22" i="8" s="1"/>
  <c r="D92" i="8"/>
  <c r="D23" i="8"/>
  <c r="D77" i="8" s="1"/>
  <c r="E23" i="8"/>
  <c r="D37" i="8"/>
  <c r="D36" i="8" s="1"/>
  <c r="E36" i="8"/>
  <c r="E22" i="8" s="1"/>
  <c r="D74" i="8"/>
  <c r="F75" i="8"/>
  <c r="E75" i="8"/>
  <c r="D75" i="8"/>
  <c r="F74" i="8"/>
  <c r="E74" i="8"/>
  <c r="D113" i="8"/>
  <c r="E113" i="8"/>
  <c r="D112" i="8"/>
  <c r="E112" i="8"/>
  <c r="D111" i="8"/>
  <c r="E111" i="8"/>
  <c r="D110" i="8"/>
  <c r="E110" i="8"/>
  <c r="D109" i="8"/>
  <c r="E109" i="8"/>
  <c r="D108" i="8"/>
  <c r="E108" i="8"/>
  <c r="D107" i="8"/>
  <c r="E107" i="8"/>
  <c r="C55" i="8"/>
  <c r="C56" i="8"/>
  <c r="C57" i="8"/>
  <c r="C58" i="8"/>
  <c r="C59" i="8"/>
  <c r="F107" i="8"/>
  <c r="B108" i="8"/>
  <c r="F108" i="8"/>
  <c r="B109" i="8"/>
  <c r="F109" i="8"/>
  <c r="B110" i="8"/>
  <c r="F110" i="8"/>
  <c r="B111" i="8"/>
  <c r="F111" i="8"/>
  <c r="B112" i="8"/>
  <c r="F112" i="8"/>
  <c r="B113" i="8"/>
  <c r="F113" i="8"/>
  <c r="D101" i="8"/>
  <c r="E101" i="8"/>
  <c r="D102" i="8"/>
  <c r="E102" i="8"/>
  <c r="D103" i="8"/>
  <c r="E103" i="8"/>
  <c r="D104" i="8"/>
  <c r="E104" i="8"/>
  <c r="D105" i="8"/>
  <c r="E105" i="8"/>
  <c r="B101" i="8"/>
  <c r="F101" i="8"/>
  <c r="B102" i="8"/>
  <c r="F102" i="8"/>
  <c r="B103" i="8"/>
  <c r="F103" i="8"/>
  <c r="B104" i="8"/>
  <c r="F104" i="8"/>
  <c r="B105" i="8"/>
  <c r="F105" i="8"/>
  <c r="B106" i="8"/>
  <c r="D106" i="8"/>
  <c r="E106" i="8"/>
  <c r="F106" i="8"/>
  <c r="B114" i="8"/>
  <c r="D114" i="8"/>
  <c r="E114" i="8"/>
  <c r="F114" i="8"/>
  <c r="C47" i="8"/>
  <c r="C48" i="8"/>
  <c r="C49" i="8"/>
  <c r="C50" i="8"/>
  <c r="C51" i="8"/>
  <c r="D24" i="8"/>
  <c r="D78" i="8" s="1"/>
  <c r="E17" i="8"/>
  <c r="F72" i="8"/>
  <c r="F73" i="8"/>
  <c r="E72" i="8"/>
  <c r="E73" i="8"/>
  <c r="D72" i="8"/>
  <c r="D73" i="8"/>
  <c r="F17" i="8"/>
  <c r="D17" i="8"/>
  <c r="D80" i="8"/>
  <c r="D81" i="8"/>
  <c r="D82" i="8"/>
  <c r="E82" i="8"/>
  <c r="D83" i="8"/>
  <c r="D84" i="8"/>
  <c r="D85" i="8"/>
  <c r="D86" i="8"/>
  <c r="E86" i="8"/>
  <c r="D87" i="8"/>
  <c r="D88" i="8"/>
  <c r="D89" i="8"/>
  <c r="D93" i="8"/>
  <c r="D94" i="8"/>
  <c r="D95" i="8"/>
  <c r="D96" i="8"/>
  <c r="D97" i="8"/>
  <c r="D98" i="8"/>
  <c r="D99" i="8"/>
  <c r="D100" i="8"/>
  <c r="E79" i="8"/>
  <c r="E80" i="8"/>
  <c r="E81" i="8"/>
  <c r="E83" i="8"/>
  <c r="E84" i="8"/>
  <c r="E85" i="8"/>
  <c r="E87" i="8"/>
  <c r="E88" i="8"/>
  <c r="E89" i="8"/>
  <c r="E91" i="8"/>
  <c r="E92" i="8"/>
  <c r="E93" i="8"/>
  <c r="E94" i="8"/>
  <c r="E95" i="8"/>
  <c r="E96" i="8"/>
  <c r="E97" i="8"/>
  <c r="E98" i="8"/>
  <c r="E99" i="8"/>
  <c r="E100" i="8"/>
  <c r="F79" i="8"/>
  <c r="F80" i="8"/>
  <c r="F81" i="8"/>
  <c r="F82" i="8"/>
  <c r="F83" i="8"/>
  <c r="F84" i="8"/>
  <c r="F85" i="8"/>
  <c r="F86" i="8"/>
  <c r="F87" i="8"/>
  <c r="F88" i="8"/>
  <c r="F89" i="8"/>
  <c r="F91" i="8"/>
  <c r="F93" i="8"/>
  <c r="F94" i="8"/>
  <c r="F95" i="8"/>
  <c r="F96" i="8"/>
  <c r="F97" i="8"/>
  <c r="F98" i="8"/>
  <c r="F99" i="8"/>
  <c r="F100" i="8"/>
  <c r="B100" i="8"/>
  <c r="B99" i="8"/>
  <c r="B98" i="8"/>
  <c r="B97" i="8"/>
  <c r="B96" i="8"/>
  <c r="B95" i="8"/>
  <c r="B94" i="8"/>
  <c r="B93" i="8"/>
  <c r="B92" i="8"/>
  <c r="B91" i="8"/>
  <c r="B89" i="8"/>
  <c r="B88" i="8"/>
  <c r="B87" i="8"/>
  <c r="B86" i="8"/>
  <c r="B85" i="8"/>
  <c r="B84" i="8"/>
  <c r="B83" i="8"/>
  <c r="B82" i="8"/>
  <c r="B81" i="8"/>
  <c r="B80" i="8"/>
  <c r="B79" i="8"/>
  <c r="E24" i="8"/>
  <c r="E78" i="8" s="1"/>
  <c r="F78" i="8"/>
  <c r="E77" i="8"/>
  <c r="F77" i="8"/>
  <c r="C60" i="8"/>
  <c r="C46" i="8"/>
  <c r="C45" i="8"/>
  <c r="C44" i="8"/>
  <c r="C43" i="8"/>
  <c r="C41" i="8"/>
  <c r="C40" i="8"/>
  <c r="C39" i="8"/>
  <c r="C35" i="8"/>
  <c r="C34" i="8"/>
  <c r="C33" i="8"/>
  <c r="C32" i="8"/>
  <c r="C31" i="8"/>
  <c r="C30" i="8"/>
  <c r="C29" i="8"/>
  <c r="C28" i="8"/>
  <c r="C27" i="8"/>
  <c r="C26" i="8"/>
  <c r="C25" i="8"/>
  <c r="C19" i="8"/>
  <c r="C18" i="8"/>
  <c r="D79" i="8"/>
  <c r="C37" i="8" l="1"/>
  <c r="D91" i="8"/>
  <c r="C91" i="8" s="1"/>
  <c r="E13" i="8"/>
  <c r="F13" i="8"/>
  <c r="C17" i="8"/>
  <c r="C95" i="8"/>
  <c r="C106" i="8"/>
  <c r="C108" i="8"/>
  <c r="C110" i="8"/>
  <c r="C112" i="8"/>
  <c r="C84" i="8"/>
  <c r="C79" i="8"/>
  <c r="C97" i="8"/>
  <c r="E71" i="8"/>
  <c r="C114" i="8"/>
  <c r="C101" i="8"/>
  <c r="C107" i="8"/>
  <c r="C109" i="8"/>
  <c r="C111" i="8"/>
  <c r="C113" i="8"/>
  <c r="C87" i="8"/>
  <c r="C81" i="8"/>
  <c r="C73" i="8"/>
  <c r="C102" i="8"/>
  <c r="C96" i="8"/>
  <c r="C80" i="8"/>
  <c r="C105" i="8"/>
  <c r="C103" i="8"/>
  <c r="F71" i="8"/>
  <c r="C74" i="8"/>
  <c r="C98" i="8"/>
  <c r="C94" i="8"/>
  <c r="D71" i="8"/>
  <c r="C72" i="8"/>
  <c r="C82" i="8"/>
  <c r="C100" i="8"/>
  <c r="C89" i="8"/>
  <c r="E90" i="8"/>
  <c r="E76" i="8" s="1"/>
  <c r="C99" i="8"/>
  <c r="C88" i="8"/>
  <c r="C85" i="8"/>
  <c r="C104" i="8"/>
  <c r="C92" i="8"/>
  <c r="C93" i="8"/>
  <c r="C24" i="8"/>
  <c r="C78" i="8"/>
  <c r="C77" i="8"/>
  <c r="C23" i="8"/>
  <c r="C38" i="8"/>
  <c r="F92" i="8"/>
  <c r="F90" i="8" s="1"/>
  <c r="F76" i="8" s="1"/>
  <c r="C83" i="8"/>
  <c r="C86" i="8"/>
  <c r="C75" i="8"/>
  <c r="C36" i="8"/>
  <c r="D22" i="8"/>
  <c r="D129" i="8" s="1"/>
  <c r="D90" i="8" l="1"/>
  <c r="C90" i="8" s="1"/>
  <c r="C71" i="8"/>
  <c r="D13" i="8"/>
  <c r="C13" i="8" s="1"/>
  <c r="F61" i="8"/>
  <c r="F129" i="8"/>
  <c r="E61" i="8"/>
  <c r="E129" i="8"/>
  <c r="E70" i="8"/>
  <c r="E115" i="8" s="1"/>
  <c r="F70" i="8"/>
  <c r="F115" i="8" s="1"/>
  <c r="C22" i="8"/>
  <c r="D76" i="8" l="1"/>
  <c r="D70" i="8" s="1"/>
  <c r="D115" i="8" s="1"/>
  <c r="C115" i="8" s="1"/>
  <c r="D61" i="8"/>
  <c r="C61" i="8" s="1"/>
  <c r="C70" i="8" l="1"/>
  <c r="C76" i="8"/>
</calcChain>
</file>

<file path=xl/sharedStrings.xml><?xml version="1.0" encoding="utf-8"?>
<sst xmlns="http://schemas.openxmlformats.org/spreadsheetml/2006/main" count="195" uniqueCount="67">
  <si>
    <t>Код</t>
  </si>
  <si>
    <t>грн.</t>
  </si>
  <si>
    <t>Загальний фонд</t>
  </si>
  <si>
    <t>Спеціальний фонд</t>
  </si>
  <si>
    <t>Кошти, що передаються із загального фонду бюджету до бюджету розвитку (спеціального фонду)</t>
  </si>
  <si>
    <t>На початок періоду</t>
  </si>
  <si>
    <t>На кінець періоду</t>
  </si>
  <si>
    <t>п</t>
  </si>
  <si>
    <t>х</t>
  </si>
  <si>
    <t>рішення про бюджет</t>
  </si>
  <si>
    <t>Повернення бюджетних коштів з депозитів</t>
  </si>
  <si>
    <t>Розміщення бюджетних коштів на депозитах</t>
  </si>
  <si>
    <t>Зміни обсягів депозитів і цінних паперів, що використовуються для управління ліквідністю</t>
  </si>
  <si>
    <t>Фінансування за активними операціями</t>
  </si>
  <si>
    <t>Додаток №2</t>
  </si>
  <si>
    <t>Внутрішнє фінансування</t>
  </si>
  <si>
    <t>Фінансування за рахунок зміни залишків коштів бюджетів</t>
  </si>
  <si>
    <t>Зміни обсягів бюджетних коштів</t>
  </si>
  <si>
    <t>Усього</t>
  </si>
  <si>
    <t>усього</t>
  </si>
  <si>
    <t>у т.ч. бюджет розвитку</t>
  </si>
  <si>
    <t>Фінансування за типом кредитора</t>
  </si>
  <si>
    <t>Найменування згідно з Класифікацією фінансування бюджету</t>
  </si>
  <si>
    <t>Х</t>
  </si>
  <si>
    <t>Фінансування за типом боргового зобов'язання</t>
  </si>
  <si>
    <t>Надходження внаслідок продажу/пред'явлення цінних паперів</t>
  </si>
  <si>
    <t>Придбання цінних паперів</t>
  </si>
  <si>
    <t>(код бюджету)</t>
  </si>
  <si>
    <t>04582000000</t>
  </si>
  <si>
    <t>Фінансування бюджету Новомосковської міської територіальної громади на 2021 рік</t>
  </si>
  <si>
    <t xml:space="preserve">Фінансування за борговими операціями </t>
  </si>
  <si>
    <t>401000 </t>
  </si>
  <si>
    <t>Запозичення </t>
  </si>
  <si>
    <t>401100 </t>
  </si>
  <si>
    <t>Внутрішні запозичення</t>
  </si>
  <si>
    <t>401101 </t>
  </si>
  <si>
    <t>Довгострокові зобов'язання </t>
  </si>
  <si>
    <t>402000 </t>
  </si>
  <si>
    <t>Погашення </t>
  </si>
  <si>
    <t>402100 </t>
  </si>
  <si>
    <t>Внутрішні зобов'язання </t>
  </si>
  <si>
    <t>402101 </t>
  </si>
  <si>
    <t>рішення сесії від 05.03.2021</t>
  </si>
  <si>
    <t>рішення сесії від 30.03.2021</t>
  </si>
  <si>
    <t>рішення сесії від 30.04.2021</t>
  </si>
  <si>
    <t>доходи</t>
  </si>
  <si>
    <t>видатки</t>
  </si>
  <si>
    <r>
      <t xml:space="preserve">дефіцит </t>
    </r>
    <r>
      <rPr>
        <b/>
        <sz val="10"/>
        <color indexed="10"/>
        <rFont val="Bookman Old Style"/>
        <family val="1"/>
        <charset val="204"/>
      </rPr>
      <t xml:space="preserve">"-" </t>
    </r>
    <r>
      <rPr>
        <b/>
        <sz val="10"/>
        <rFont val="Bookman Old Style"/>
        <family val="1"/>
        <charset val="204"/>
      </rPr>
      <t>/ профіцит "+"</t>
    </r>
  </si>
  <si>
    <t>перевірка рядка 14 (повинно бути "0")</t>
  </si>
  <si>
    <t>рішення сесії від 28.05.2021</t>
  </si>
  <si>
    <t>Загальне фінансування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</si>
  <si>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</si>
  <si>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</si>
  <si>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</si>
  <si>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рішення сесії від 30.06.2021</t>
  </si>
  <si>
    <t>рішення виконкому від 23.07.2021</t>
  </si>
  <si>
    <t>рішення виконкому від 05.08.2021</t>
  </si>
  <si>
    <t>Секретар міської ради</t>
  </si>
  <si>
    <t>Володимир АРУТЮНОВ</t>
  </si>
  <si>
    <t>рішення сесії від 17.08.2021</t>
  </si>
  <si>
    <t>рішення сесії від 10.09.2021</t>
  </si>
  <si>
    <t>Керуючий справами</t>
  </si>
  <si>
    <t>Яків КЛИМЕНОВ</t>
  </si>
  <si>
    <t>рішення виконкому від 20.09.2021</t>
  </si>
  <si>
    <t>рішення сесії від 29.10.2021</t>
  </si>
  <si>
    <t>до рішення міської ради</t>
  </si>
  <si>
    <t>від 05.11.2021р. № 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</si>
</sst>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5" x14ac:knownFonts="1">
    <font>
      <sz val="10"/>
      <name val="Arial Cyr"/>
      <charset val="204"/>
    </font>
    <font>
      <sz val="12"/>
      <name val="Bookman Old Style"/>
      <family val="1"/>
      <charset val="204"/>
    </font>
    <font>
      <sz val="8"/>
      <name val="Arial Cyr"/>
      <charset val="204"/>
    </font>
    <font>
      <sz val="10"/>
      <name val="Bookman Old Style"/>
      <family val="1"/>
      <charset val="204"/>
    </font>
    <font>
      <b/>
      <sz val="10"/>
      <name val="Bookman Old Style"/>
      <family val="1"/>
      <charset val="204"/>
    </font>
    <font>
      <i/>
      <sz val="12"/>
      <name val="Bookman Old Style"/>
      <family val="1"/>
      <charset val="204"/>
    </font>
    <font>
      <i/>
      <sz val="10"/>
      <name val="Bookman Old Style"/>
      <family val="1"/>
      <charset val="204"/>
    </font>
    <font>
      <b/>
      <sz val="12"/>
      <name val="Bookman Old Style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indexed="10"/>
      <name val="Bookman Old Styl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/>
    <xf numFmtId="0" fontId="7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vertical="center"/>
    </xf>
    <xf numFmtId="0" fontId="7" fillId="0" borderId="0" xfId="0" applyFont="1"/>
    <xf numFmtId="4" fontId="1" fillId="0" borderId="1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/>
    <xf numFmtId="49" fontId="9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4" fontId="9" fillId="0" borderId="4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4" fontId="9" fillId="0" borderId="3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/>
    </xf>
    <xf numFmtId="0" fontId="9" fillId="0" borderId="0" xfId="0" applyNumberFormat="1" applyFont="1" applyFill="1" applyAlignment="1" applyProtection="1">
      <alignment vertical="center"/>
    </xf>
    <xf numFmtId="0" fontId="9" fillId="0" borderId="0" xfId="0" applyNumberFormat="1" applyFont="1" applyFill="1" applyAlignment="1" applyProtection="1"/>
    <xf numFmtId="0" fontId="9" fillId="0" borderId="0" xfId="0" applyFont="1" applyFill="1"/>
    <xf numFmtId="4" fontId="9" fillId="0" borderId="12" xfId="0" applyNumberFormat="1" applyFont="1" applyBorder="1" applyAlignment="1">
      <alignment horizontal="right" vertical="center" wrapText="1"/>
    </xf>
    <xf numFmtId="4" fontId="9" fillId="0" borderId="13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center" vertical="center" wrapText="1"/>
    </xf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4" fontId="10" fillId="0" borderId="9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4" fontId="9" fillId="0" borderId="16" xfId="0" applyNumberFormat="1" applyFont="1" applyBorder="1" applyAlignment="1">
      <alignment horizontal="right" vertical="center" wrapText="1"/>
    </xf>
    <xf numFmtId="4" fontId="9" fillId="0" borderId="17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 wrapText="1"/>
    </xf>
    <xf numFmtId="14" fontId="5" fillId="2" borderId="19" xfId="0" applyNumberFormat="1" applyFont="1" applyFill="1" applyBorder="1" applyAlignment="1">
      <alignment horizontal="left" vertical="center" wrapText="1"/>
    </xf>
    <xf numFmtId="4" fontId="5" fillId="2" borderId="10" xfId="0" applyNumberFormat="1" applyFont="1" applyFill="1" applyBorder="1" applyAlignment="1">
      <alignment horizontal="right" vertical="center" wrapText="1"/>
    </xf>
    <xf numFmtId="4" fontId="5" fillId="2" borderId="18" xfId="0" applyNumberFormat="1" applyFont="1" applyFill="1" applyBorder="1" applyAlignment="1">
      <alignment horizontal="right" vertical="center" wrapText="1"/>
    </xf>
    <xf numFmtId="0" fontId="9" fillId="0" borderId="15" xfId="0" applyFont="1" applyBorder="1" applyAlignment="1">
      <alignment horizontal="justify" vertical="center" wrapText="1"/>
    </xf>
    <xf numFmtId="4" fontId="9" fillId="0" borderId="15" xfId="0" applyNumberFormat="1" applyFont="1" applyBorder="1" applyAlignment="1">
      <alignment horizontal="right" vertical="center" wrapText="1"/>
    </xf>
    <xf numFmtId="4" fontId="9" fillId="0" borderId="14" xfId="0" applyNumberFormat="1" applyFont="1" applyBorder="1" applyAlignment="1">
      <alignment horizontal="right" vertical="center" wrapText="1"/>
    </xf>
    <xf numFmtId="0" fontId="10" fillId="0" borderId="9" xfId="0" applyFont="1" applyBorder="1" applyAlignment="1">
      <alignment horizontal="justify" vertical="center" wrapText="1"/>
    </xf>
    <xf numFmtId="4" fontId="9" fillId="0" borderId="20" xfId="0" applyNumberFormat="1" applyFont="1" applyBorder="1" applyAlignment="1">
      <alignment horizontal="right" vertical="center" wrapText="1"/>
    </xf>
    <xf numFmtId="0" fontId="12" fillId="3" borderId="21" xfId="0" applyFont="1" applyFill="1" applyBorder="1" applyAlignment="1">
      <alignment horizontal="left" vertical="center" wrapText="1"/>
    </xf>
    <xf numFmtId="0" fontId="13" fillId="3" borderId="22" xfId="0" applyFont="1" applyFill="1" applyBorder="1" applyAlignment="1">
      <alignment horizontal="left" vertical="center" wrapText="1"/>
    </xf>
    <xf numFmtId="0" fontId="13" fillId="3" borderId="23" xfId="0" applyFont="1" applyFill="1" applyBorder="1" applyAlignment="1">
      <alignment horizontal="left" vertical="center" wrapText="1"/>
    </xf>
    <xf numFmtId="0" fontId="13" fillId="3" borderId="24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left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indexed="11"/>
    <pageSetUpPr fitToPage="1"/>
  </sheetPr>
  <dimension ref="A1:I129"/>
  <sheetViews>
    <sheetView tabSelected="1" view="pageBreakPreview" zoomScale="74" zoomScaleNormal="75" zoomScaleSheetLayoutView="74" workbookViewId="0">
      <selection activeCell="E3" sqref="E3"/>
    </sheetView>
  </sheetViews>
  <sheetFormatPr defaultRowHeight="15" x14ac:dyDescent="0.3"/>
  <cols>
    <col min="1" max="1" width="17.28515625" style="3" bestFit="1" customWidth="1"/>
    <col min="2" max="2" width="48.42578125" style="3" customWidth="1"/>
    <col min="3" max="3" width="22.7109375" style="3" customWidth="1"/>
    <col min="4" max="4" width="21.7109375" style="3" customWidth="1"/>
    <col min="5" max="5" width="20.140625" style="3" customWidth="1"/>
    <col min="6" max="6" width="22" style="3" customWidth="1"/>
    <col min="7" max="7" width="9.140625" style="4"/>
    <col min="8" max="8" width="9.140625" style="3"/>
    <col min="9" max="9" width="20.42578125" style="3" customWidth="1"/>
    <col min="10" max="16384" width="9.140625" style="3"/>
  </cols>
  <sheetData>
    <row r="1" spans="1:7" ht="16.5" x14ac:dyDescent="0.3">
      <c r="A1" s="33"/>
      <c r="B1" s="33"/>
      <c r="C1" s="33"/>
      <c r="D1" s="33"/>
      <c r="E1" s="34" t="s">
        <v>14</v>
      </c>
      <c r="F1" s="33"/>
      <c r="G1" s="35"/>
    </row>
    <row r="2" spans="1:7" ht="16.5" x14ac:dyDescent="0.3">
      <c r="A2" s="33"/>
      <c r="B2" s="33"/>
      <c r="C2" s="33"/>
      <c r="D2" s="33"/>
      <c r="E2" s="34" t="s">
        <v>65</v>
      </c>
      <c r="F2" s="33"/>
      <c r="G2" s="35"/>
    </row>
    <row r="3" spans="1:7" ht="19.5" customHeight="1" x14ac:dyDescent="0.3">
      <c r="A3" s="33"/>
      <c r="B3" s="33"/>
      <c r="C3" s="33"/>
      <c r="D3" s="33"/>
      <c r="E3" s="34" t="s">
        <v>66</v>
      </c>
      <c r="F3" s="33"/>
      <c r="G3" s="35"/>
    </row>
    <row r="4" spans="1:7" x14ac:dyDescent="0.3">
      <c r="A4" s="33"/>
      <c r="B4" s="33"/>
      <c r="C4" s="33"/>
      <c r="D4" s="33"/>
      <c r="E4" s="33"/>
      <c r="F4" s="36"/>
      <c r="G4" s="35"/>
    </row>
    <row r="5" spans="1:7" ht="16.5" x14ac:dyDescent="0.3">
      <c r="A5" s="108" t="s">
        <v>29</v>
      </c>
      <c r="B5" s="108"/>
      <c r="C5" s="108"/>
      <c r="D5" s="108"/>
      <c r="E5" s="108"/>
      <c r="F5" s="108"/>
      <c r="G5" s="35"/>
    </row>
    <row r="6" spans="1:7" ht="16.5" x14ac:dyDescent="0.3">
      <c r="A6" s="37" t="s">
        <v>28</v>
      </c>
      <c r="B6" s="38"/>
      <c r="C6" s="38"/>
      <c r="D6" s="38"/>
      <c r="E6" s="38"/>
      <c r="F6" s="38"/>
      <c r="G6" s="35"/>
    </row>
    <row r="7" spans="1:7" ht="16.5" x14ac:dyDescent="0.3">
      <c r="A7" s="35" t="s">
        <v>27</v>
      </c>
      <c r="B7" s="38"/>
      <c r="C7" s="38"/>
      <c r="D7" s="38"/>
      <c r="E7" s="38"/>
      <c r="F7" s="38"/>
      <c r="G7" s="35"/>
    </row>
    <row r="8" spans="1:7" ht="15.75" thickBot="1" x14ac:dyDescent="0.35">
      <c r="A8" s="33"/>
      <c r="B8" s="33"/>
      <c r="C8" s="33"/>
      <c r="D8" s="33"/>
      <c r="E8" s="33"/>
      <c r="F8" s="39" t="s">
        <v>1</v>
      </c>
      <c r="G8" s="35"/>
    </row>
    <row r="9" spans="1:7" s="2" customFormat="1" ht="15" customHeight="1" x14ac:dyDescent="0.25">
      <c r="A9" s="109" t="s">
        <v>0</v>
      </c>
      <c r="B9" s="109" t="s">
        <v>22</v>
      </c>
      <c r="C9" s="109" t="s">
        <v>18</v>
      </c>
      <c r="D9" s="109" t="s">
        <v>2</v>
      </c>
      <c r="E9" s="111" t="s">
        <v>3</v>
      </c>
      <c r="F9" s="112"/>
      <c r="G9" s="40"/>
    </row>
    <row r="10" spans="1:7" s="2" customFormat="1" ht="34.5" customHeight="1" thickBot="1" x14ac:dyDescent="0.3">
      <c r="A10" s="110"/>
      <c r="B10" s="110"/>
      <c r="C10" s="110"/>
      <c r="D10" s="110"/>
      <c r="E10" s="41" t="s">
        <v>19</v>
      </c>
      <c r="F10" s="41" t="s">
        <v>20</v>
      </c>
      <c r="G10" s="40"/>
    </row>
    <row r="11" spans="1:7" s="2" customFormat="1" ht="18" customHeight="1" thickBot="1" x14ac:dyDescent="0.3">
      <c r="A11" s="41">
        <v>1</v>
      </c>
      <c r="B11" s="42">
        <v>2</v>
      </c>
      <c r="C11" s="41">
        <v>3</v>
      </c>
      <c r="D11" s="41">
        <v>4</v>
      </c>
      <c r="E11" s="41">
        <v>5</v>
      </c>
      <c r="F11" s="41">
        <v>6</v>
      </c>
      <c r="G11" s="40"/>
    </row>
    <row r="12" spans="1:7" s="2" customFormat="1" ht="27" customHeight="1" thickBot="1" x14ac:dyDescent="0.3">
      <c r="A12" s="102" t="s">
        <v>21</v>
      </c>
      <c r="B12" s="103"/>
      <c r="C12" s="103"/>
      <c r="D12" s="103"/>
      <c r="E12" s="103"/>
      <c r="F12" s="104"/>
      <c r="G12" s="40" t="s">
        <v>7</v>
      </c>
    </row>
    <row r="13" spans="1:7" s="23" customFormat="1" ht="28.5" customHeight="1" thickBot="1" x14ac:dyDescent="0.25">
      <c r="A13" s="43">
        <v>200000</v>
      </c>
      <c r="B13" s="44" t="s">
        <v>15</v>
      </c>
      <c r="C13" s="45">
        <f>+D13+E13</f>
        <v>102025551.59</v>
      </c>
      <c r="D13" s="45">
        <f>+D22+D17+D14</f>
        <v>-9657902.3199999966</v>
      </c>
      <c r="E13" s="45">
        <f>+E22+E17+E14</f>
        <v>111683453.91</v>
      </c>
      <c r="F13" s="45">
        <f t="shared" ref="F13" si="0">+F22+F17+F14</f>
        <v>110955053.91</v>
      </c>
      <c r="G13" s="46" t="s">
        <v>7</v>
      </c>
    </row>
    <row r="14" spans="1:7" s="23" customFormat="1" ht="34.5" customHeight="1" thickBot="1" x14ac:dyDescent="0.25">
      <c r="A14" s="77">
        <v>202000</v>
      </c>
      <c r="B14" s="78" t="s">
        <v>51</v>
      </c>
      <c r="C14" s="47">
        <f t="shared" ref="C14:C16" si="1">+D14+E14</f>
        <v>70000000</v>
      </c>
      <c r="D14" s="47">
        <f t="shared" ref="D14:F15" si="2">D15</f>
        <v>0</v>
      </c>
      <c r="E14" s="47">
        <f t="shared" si="2"/>
        <v>70000000</v>
      </c>
      <c r="F14" s="47">
        <f t="shared" si="2"/>
        <v>70000000</v>
      </c>
      <c r="G14" s="46" t="s">
        <v>7</v>
      </c>
    </row>
    <row r="15" spans="1:7" s="23" customFormat="1" ht="34.5" customHeight="1" x14ac:dyDescent="0.2">
      <c r="A15" s="80">
        <v>202200</v>
      </c>
      <c r="B15" s="81" t="s">
        <v>52</v>
      </c>
      <c r="C15" s="82">
        <f t="shared" si="1"/>
        <v>70000000</v>
      </c>
      <c r="D15" s="82">
        <f t="shared" si="2"/>
        <v>0</v>
      </c>
      <c r="E15" s="82">
        <f t="shared" si="2"/>
        <v>70000000</v>
      </c>
      <c r="F15" s="82">
        <f t="shared" si="2"/>
        <v>70000000</v>
      </c>
      <c r="G15" s="46" t="s">
        <v>7</v>
      </c>
    </row>
    <row r="16" spans="1:7" s="23" customFormat="1" ht="34.5" customHeight="1" thickBot="1" x14ac:dyDescent="0.25">
      <c r="A16" s="75">
        <v>202210</v>
      </c>
      <c r="B16" s="76" t="s">
        <v>53</v>
      </c>
      <c r="C16" s="67">
        <f t="shared" si="1"/>
        <v>70000000</v>
      </c>
      <c r="D16" s="67"/>
      <c r="E16" s="67">
        <v>70000000</v>
      </c>
      <c r="F16" s="67">
        <v>70000000</v>
      </c>
      <c r="G16" s="46" t="s">
        <v>7</v>
      </c>
    </row>
    <row r="17" spans="1:9" s="23" customFormat="1" ht="54" customHeight="1" thickBot="1" x14ac:dyDescent="0.25">
      <c r="A17" s="43">
        <v>206000</v>
      </c>
      <c r="B17" s="44" t="s">
        <v>12</v>
      </c>
      <c r="C17" s="47">
        <f>+D17+E17</f>
        <v>0</v>
      </c>
      <c r="D17" s="45">
        <f>D18+D19+D20+D21</f>
        <v>0</v>
      </c>
      <c r="E17" s="45">
        <f>E18+E19+E20+E21</f>
        <v>0</v>
      </c>
      <c r="F17" s="45">
        <f>F18+F19+F20+F21</f>
        <v>0</v>
      </c>
      <c r="G17" s="46" t="s">
        <v>7</v>
      </c>
    </row>
    <row r="18" spans="1:9" s="1" customFormat="1" ht="36" customHeight="1" x14ac:dyDescent="0.2">
      <c r="A18" s="48">
        <v>206110</v>
      </c>
      <c r="B18" s="49" t="s">
        <v>10</v>
      </c>
      <c r="C18" s="50">
        <f t="shared" ref="C18:C100" si="3">+D18+E18</f>
        <v>137728000</v>
      </c>
      <c r="D18" s="50">
        <f>137000000</f>
        <v>137000000</v>
      </c>
      <c r="E18" s="50">
        <v>728000</v>
      </c>
      <c r="F18" s="50"/>
      <c r="G18" s="46" t="s">
        <v>7</v>
      </c>
    </row>
    <row r="19" spans="1:9" s="1" customFormat="1" ht="36" customHeight="1" thickBot="1" x14ac:dyDescent="0.25">
      <c r="A19" s="51">
        <v>206210</v>
      </c>
      <c r="B19" s="52" t="s">
        <v>11</v>
      </c>
      <c r="C19" s="53">
        <f t="shared" si="3"/>
        <v>-137728000</v>
      </c>
      <c r="D19" s="53">
        <f>-137000000</f>
        <v>-137000000</v>
      </c>
      <c r="E19" s="53">
        <v>-728000</v>
      </c>
      <c r="F19" s="53"/>
      <c r="G19" s="46" t="s">
        <v>7</v>
      </c>
    </row>
    <row r="20" spans="1:9" s="1" customFormat="1" ht="36" hidden="1" customHeight="1" x14ac:dyDescent="0.2">
      <c r="A20" s="24"/>
      <c r="B20" s="25"/>
      <c r="C20" s="26"/>
      <c r="D20" s="26"/>
      <c r="E20" s="26"/>
      <c r="F20" s="26"/>
      <c r="G20" s="13" t="s">
        <v>8</v>
      </c>
    </row>
    <row r="21" spans="1:9" s="1" customFormat="1" ht="36" hidden="1" customHeight="1" thickBot="1" x14ac:dyDescent="0.25">
      <c r="A21" s="5"/>
      <c r="B21" s="6"/>
      <c r="C21" s="32"/>
      <c r="D21" s="32"/>
      <c r="E21" s="7"/>
      <c r="F21" s="32"/>
      <c r="G21" s="13" t="s">
        <v>8</v>
      </c>
    </row>
    <row r="22" spans="1:9" s="23" customFormat="1" ht="52.5" customHeight="1" thickBot="1" x14ac:dyDescent="0.25">
      <c r="A22" s="43">
        <v>208000</v>
      </c>
      <c r="B22" s="44" t="s">
        <v>16</v>
      </c>
      <c r="C22" s="47">
        <f t="shared" si="3"/>
        <v>32025551.59</v>
      </c>
      <c r="D22" s="45">
        <f>SUM(D25:D36)</f>
        <v>-9657902.3199999966</v>
      </c>
      <c r="E22" s="45">
        <f>SUM(E25:E36)</f>
        <v>41683453.909999996</v>
      </c>
      <c r="F22" s="45">
        <f>SUM(F25:F36)</f>
        <v>40955053.909999996</v>
      </c>
      <c r="G22" s="46" t="s">
        <v>7</v>
      </c>
    </row>
    <row r="23" spans="1:9" s="1" customFormat="1" ht="33.75" customHeight="1" x14ac:dyDescent="0.2">
      <c r="A23" s="48">
        <v>208100</v>
      </c>
      <c r="B23" s="49" t="s">
        <v>5</v>
      </c>
      <c r="C23" s="55">
        <f>+D23+E23</f>
        <v>33970472.590000004</v>
      </c>
      <c r="D23" s="55">
        <f>22164030.61+9186306.25+944732.73+104657.96+517534.17</f>
        <v>32917261.720000003</v>
      </c>
      <c r="E23" s="50">
        <f>728442.34+324768.53</f>
        <v>1053210.8700000001</v>
      </c>
      <c r="F23" s="50">
        <v>324768.53000000003</v>
      </c>
      <c r="G23" s="46" t="s">
        <v>7</v>
      </c>
    </row>
    <row r="24" spans="1:9" s="1" customFormat="1" ht="31.5" customHeight="1" thickBot="1" x14ac:dyDescent="0.25">
      <c r="A24" s="51">
        <v>208200</v>
      </c>
      <c r="B24" s="52" t="s">
        <v>6</v>
      </c>
      <c r="C24" s="54">
        <f t="shared" si="3"/>
        <v>1944921.000000004</v>
      </c>
      <c r="D24" s="54">
        <f>D23-SUM(D25:D35)</f>
        <v>1944878.6600000039</v>
      </c>
      <c r="E24" s="54">
        <f>E23-SUM(E25:E35)</f>
        <v>42.340000000083819</v>
      </c>
      <c r="F24" s="54">
        <f>F23-SUM(F25:F35)</f>
        <v>0</v>
      </c>
      <c r="G24" s="46" t="s">
        <v>7</v>
      </c>
      <c r="I24" s="68">
        <f>SUM(D25:D35)</f>
        <v>30972383.059999999</v>
      </c>
    </row>
    <row r="25" spans="1:9" s="13" customFormat="1" ht="20.25" hidden="1" customHeight="1" thickBot="1" x14ac:dyDescent="0.25">
      <c r="A25" s="9"/>
      <c r="B25" s="10" t="s">
        <v>42</v>
      </c>
      <c r="C25" s="12">
        <f t="shared" si="3"/>
        <v>1536594.38</v>
      </c>
      <c r="D25" s="11">
        <v>1536594.38</v>
      </c>
      <c r="E25" s="11"/>
      <c r="F25" s="11"/>
      <c r="G25" s="46" t="s">
        <v>8</v>
      </c>
    </row>
    <row r="26" spans="1:9" s="13" customFormat="1" ht="16.5" hidden="1" thickBot="1" x14ac:dyDescent="0.25">
      <c r="A26" s="9"/>
      <c r="B26" s="10" t="s">
        <v>43</v>
      </c>
      <c r="C26" s="12">
        <f t="shared" si="3"/>
        <v>5680360</v>
      </c>
      <c r="D26" s="11">
        <f>5638360+42000</f>
        <v>5680360</v>
      </c>
      <c r="E26" s="11"/>
      <c r="F26" s="11"/>
      <c r="G26" s="13" t="s">
        <v>8</v>
      </c>
    </row>
    <row r="27" spans="1:9" s="13" customFormat="1" ht="16.5" hidden="1" thickBot="1" x14ac:dyDescent="0.25">
      <c r="A27" s="9"/>
      <c r="B27" s="10" t="s">
        <v>44</v>
      </c>
      <c r="C27" s="12">
        <f t="shared" si="3"/>
        <v>517534</v>
      </c>
      <c r="D27" s="11">
        <v>517534</v>
      </c>
      <c r="E27" s="11"/>
      <c r="F27" s="11"/>
      <c r="G27" s="13" t="s">
        <v>8</v>
      </c>
    </row>
    <row r="28" spans="1:9" s="13" customFormat="1" ht="16.5" hidden="1" thickBot="1" x14ac:dyDescent="0.25">
      <c r="A28" s="9"/>
      <c r="B28" s="10" t="s">
        <v>44</v>
      </c>
      <c r="C28" s="12">
        <f t="shared" si="3"/>
        <v>1200000</v>
      </c>
      <c r="D28" s="11">
        <v>1200000</v>
      </c>
      <c r="E28" s="11"/>
      <c r="F28" s="11"/>
      <c r="G28" s="13" t="s">
        <v>8</v>
      </c>
    </row>
    <row r="29" spans="1:9" s="13" customFormat="1" ht="16.5" hidden="1" thickBot="1" x14ac:dyDescent="0.25">
      <c r="A29" s="9"/>
      <c r="B29" s="10" t="s">
        <v>49</v>
      </c>
      <c r="C29" s="12">
        <f t="shared" si="3"/>
        <v>5566652</v>
      </c>
      <c r="D29" s="11">
        <v>5566652</v>
      </c>
      <c r="E29" s="11"/>
      <c r="F29" s="11"/>
      <c r="G29" s="13" t="s">
        <v>8</v>
      </c>
    </row>
    <row r="30" spans="1:9" s="13" customFormat="1" ht="16.5" hidden="1" thickBot="1" x14ac:dyDescent="0.25">
      <c r="A30" s="9"/>
      <c r="B30" s="10" t="s">
        <v>54</v>
      </c>
      <c r="C30" s="12">
        <f t="shared" si="3"/>
        <v>7505047</v>
      </c>
      <c r="D30" s="11">
        <v>7180278.4699999997</v>
      </c>
      <c r="E30" s="11">
        <v>324768.53000000003</v>
      </c>
      <c r="F30" s="11">
        <v>324768.53000000003</v>
      </c>
      <c r="G30" s="13" t="s">
        <v>8</v>
      </c>
    </row>
    <row r="31" spans="1:9" s="13" customFormat="1" ht="16.5" hidden="1" thickBot="1" x14ac:dyDescent="0.25">
      <c r="A31" s="9"/>
      <c r="B31" s="10" t="s">
        <v>54</v>
      </c>
      <c r="C31" s="12">
        <f t="shared" si="3"/>
        <v>9290964.2100000009</v>
      </c>
      <c r="D31" s="11">
        <v>9290964.2100000009</v>
      </c>
      <c r="E31" s="11"/>
      <c r="F31" s="11"/>
      <c r="G31" s="13" t="s">
        <v>8</v>
      </c>
    </row>
    <row r="32" spans="1:9" s="13" customFormat="1" ht="16.5" hidden="1" thickBot="1" x14ac:dyDescent="0.25">
      <c r="A32" s="9"/>
      <c r="B32" s="10" t="s">
        <v>64</v>
      </c>
      <c r="C32" s="12">
        <f t="shared" si="3"/>
        <v>728400</v>
      </c>
      <c r="D32" s="11"/>
      <c r="E32" s="11">
        <v>728400</v>
      </c>
      <c r="F32" s="11"/>
      <c r="G32" s="13" t="s">
        <v>8</v>
      </c>
    </row>
    <row r="33" spans="1:7" s="13" customFormat="1" ht="16.5" hidden="1" thickBot="1" x14ac:dyDescent="0.25">
      <c r="A33" s="9"/>
      <c r="B33" s="10"/>
      <c r="C33" s="12">
        <f t="shared" si="3"/>
        <v>0</v>
      </c>
      <c r="D33" s="11"/>
      <c r="E33" s="11"/>
      <c r="F33" s="11"/>
      <c r="G33" s="13" t="s">
        <v>8</v>
      </c>
    </row>
    <row r="34" spans="1:7" s="13" customFormat="1" ht="16.5" hidden="1" thickBot="1" x14ac:dyDescent="0.25">
      <c r="A34" s="9"/>
      <c r="B34" s="10"/>
      <c r="C34" s="12">
        <f t="shared" si="3"/>
        <v>0</v>
      </c>
      <c r="D34" s="11"/>
      <c r="E34" s="11"/>
      <c r="F34" s="11"/>
      <c r="G34" s="13" t="s">
        <v>8</v>
      </c>
    </row>
    <row r="35" spans="1:7" s="13" customFormat="1" ht="16.5" hidden="1" thickBot="1" x14ac:dyDescent="0.25">
      <c r="A35" s="9"/>
      <c r="B35" s="10"/>
      <c r="C35" s="12">
        <f t="shared" si="3"/>
        <v>0</v>
      </c>
      <c r="D35" s="11"/>
      <c r="E35" s="11"/>
      <c r="F35" s="11"/>
      <c r="G35" s="13" t="s">
        <v>8</v>
      </c>
    </row>
    <row r="36" spans="1:7" s="8" customFormat="1" ht="62.25" customHeight="1" thickBot="1" x14ac:dyDescent="0.25">
      <c r="A36" s="56">
        <v>208400</v>
      </c>
      <c r="B36" s="57" t="s">
        <v>4</v>
      </c>
      <c r="C36" s="58">
        <f t="shared" si="3"/>
        <v>0</v>
      </c>
      <c r="D36" s="58">
        <f>SUM(D37:D60)</f>
        <v>-40630285.379999995</v>
      </c>
      <c r="E36" s="58">
        <f>SUM(E37:E60)</f>
        <v>40630285.379999995</v>
      </c>
      <c r="F36" s="58">
        <f>SUM(F37:F60)</f>
        <v>40630285.379999995</v>
      </c>
      <c r="G36" s="59" t="s">
        <v>7</v>
      </c>
    </row>
    <row r="37" spans="1:7" s="14" customFormat="1" ht="16.5" hidden="1" thickBot="1" x14ac:dyDescent="0.25">
      <c r="A37" s="9"/>
      <c r="B37" s="16" t="s">
        <v>9</v>
      </c>
      <c r="C37" s="12">
        <f t="shared" si="3"/>
        <v>0</v>
      </c>
      <c r="D37" s="17">
        <f>-28422900-5000000-1000000-650000-1150000-403549</f>
        <v>-36626449</v>
      </c>
      <c r="E37" s="17">
        <v>36626449</v>
      </c>
      <c r="F37" s="17">
        <v>36626449</v>
      </c>
      <c r="G37" s="18" t="s">
        <v>8</v>
      </c>
    </row>
    <row r="38" spans="1:7" s="14" customFormat="1" ht="16.5" hidden="1" thickBot="1" x14ac:dyDescent="0.25">
      <c r="A38" s="9"/>
      <c r="B38" s="10" t="s">
        <v>42</v>
      </c>
      <c r="C38" s="12">
        <f t="shared" si="3"/>
        <v>0</v>
      </c>
      <c r="D38" s="11">
        <v>-1311136.3799999999</v>
      </c>
      <c r="E38" s="11">
        <v>1311136.3799999999</v>
      </c>
      <c r="F38" s="11">
        <v>1311136.3799999999</v>
      </c>
      <c r="G38" s="18" t="s">
        <v>8</v>
      </c>
    </row>
    <row r="39" spans="1:7" s="14" customFormat="1" ht="16.5" hidden="1" thickBot="1" x14ac:dyDescent="0.25">
      <c r="A39" s="9"/>
      <c r="B39" s="10" t="s">
        <v>43</v>
      </c>
      <c r="C39" s="12">
        <f t="shared" si="3"/>
        <v>0</v>
      </c>
      <c r="D39" s="17">
        <v>2887183.96</v>
      </c>
      <c r="E39" s="17">
        <v>-2887183.96</v>
      </c>
      <c r="F39" s="17">
        <v>-2887183.96</v>
      </c>
      <c r="G39" s="18" t="s">
        <v>8</v>
      </c>
    </row>
    <row r="40" spans="1:7" s="14" customFormat="1" ht="16.5" hidden="1" thickBot="1" x14ac:dyDescent="0.25">
      <c r="A40" s="9"/>
      <c r="B40" s="10" t="s">
        <v>44</v>
      </c>
      <c r="C40" s="12">
        <f t="shared" si="3"/>
        <v>0</v>
      </c>
      <c r="D40" s="17">
        <v>2040000</v>
      </c>
      <c r="E40" s="17">
        <v>-2040000</v>
      </c>
      <c r="F40" s="17">
        <v>-2040000</v>
      </c>
      <c r="G40" s="18" t="s">
        <v>8</v>
      </c>
    </row>
    <row r="41" spans="1:7" s="14" customFormat="1" ht="16.5" hidden="1" thickBot="1" x14ac:dyDescent="0.25">
      <c r="A41" s="9"/>
      <c r="B41" s="10" t="s">
        <v>44</v>
      </c>
      <c r="C41" s="12">
        <f t="shared" si="3"/>
        <v>0</v>
      </c>
      <c r="D41" s="17">
        <v>-1200000</v>
      </c>
      <c r="E41" s="17">
        <v>1200000</v>
      </c>
      <c r="F41" s="17">
        <v>1200000</v>
      </c>
      <c r="G41" s="18" t="s">
        <v>8</v>
      </c>
    </row>
    <row r="42" spans="1:7" s="14" customFormat="1" ht="18.75" hidden="1" customHeight="1" thickBot="1" x14ac:dyDescent="0.25">
      <c r="A42" s="9"/>
      <c r="B42" s="10" t="s">
        <v>49</v>
      </c>
      <c r="C42" s="12">
        <f>+D42+E42</f>
        <v>0</v>
      </c>
      <c r="D42" s="17">
        <v>-705515</v>
      </c>
      <c r="E42" s="17">
        <v>705515</v>
      </c>
      <c r="F42" s="17">
        <v>705515</v>
      </c>
      <c r="G42" s="18" t="s">
        <v>8</v>
      </c>
    </row>
    <row r="43" spans="1:7" s="14" customFormat="1" ht="16.5" hidden="1" thickBot="1" x14ac:dyDescent="0.25">
      <c r="A43" s="9"/>
      <c r="B43" s="10" t="s">
        <v>49</v>
      </c>
      <c r="C43" s="12">
        <f t="shared" si="3"/>
        <v>0</v>
      </c>
      <c r="D43" s="17">
        <v>-398008</v>
      </c>
      <c r="E43" s="17">
        <v>398008</v>
      </c>
      <c r="F43" s="17">
        <v>398008</v>
      </c>
      <c r="G43" s="18" t="s">
        <v>8</v>
      </c>
    </row>
    <row r="44" spans="1:7" s="14" customFormat="1" ht="16.5" hidden="1" thickBot="1" x14ac:dyDescent="0.25">
      <c r="A44" s="9"/>
      <c r="B44" s="10" t="s">
        <v>54</v>
      </c>
      <c r="C44" s="12">
        <f t="shared" si="3"/>
        <v>0</v>
      </c>
      <c r="D44" s="17">
        <v>-492322</v>
      </c>
      <c r="E44" s="17">
        <v>492322</v>
      </c>
      <c r="F44" s="17">
        <v>492322</v>
      </c>
      <c r="G44" s="18" t="s">
        <v>8</v>
      </c>
    </row>
    <row r="45" spans="1:7" s="14" customFormat="1" ht="16.5" hidden="1" thickBot="1" x14ac:dyDescent="0.25">
      <c r="A45" s="9"/>
      <c r="B45" s="10" t="s">
        <v>54</v>
      </c>
      <c r="C45" s="12">
        <f t="shared" si="3"/>
        <v>0</v>
      </c>
      <c r="D45" s="17">
        <v>721608</v>
      </c>
      <c r="E45" s="17">
        <v>-721608</v>
      </c>
      <c r="F45" s="17">
        <v>-721608</v>
      </c>
      <c r="G45" s="18" t="s">
        <v>8</v>
      </c>
    </row>
    <row r="46" spans="1:7" s="14" customFormat="1" ht="16.5" hidden="1" thickBot="1" x14ac:dyDescent="0.25">
      <c r="A46" s="9"/>
      <c r="B46" s="10" t="s">
        <v>54</v>
      </c>
      <c r="C46" s="12">
        <f t="shared" si="3"/>
        <v>0</v>
      </c>
      <c r="D46" s="17">
        <v>-7984035.7199999997</v>
      </c>
      <c r="E46" s="17">
        <v>7984035.7199999997</v>
      </c>
      <c r="F46" s="17">
        <v>7984035.7199999997</v>
      </c>
      <c r="G46" s="18" t="s">
        <v>8</v>
      </c>
    </row>
    <row r="47" spans="1:7" s="14" customFormat="1" ht="16.5" hidden="1" thickBot="1" x14ac:dyDescent="0.25">
      <c r="A47" s="9"/>
      <c r="B47" s="10" t="s">
        <v>55</v>
      </c>
      <c r="C47" s="12">
        <f t="shared" si="3"/>
        <v>0</v>
      </c>
      <c r="D47" s="17">
        <v>-220385</v>
      </c>
      <c r="E47" s="17">
        <v>220385</v>
      </c>
      <c r="F47" s="17">
        <v>220385</v>
      </c>
      <c r="G47" s="18" t="s">
        <v>8</v>
      </c>
    </row>
    <row r="48" spans="1:7" s="14" customFormat="1" ht="16.5" hidden="1" thickBot="1" x14ac:dyDescent="0.25">
      <c r="A48" s="9"/>
      <c r="B48" s="10" t="s">
        <v>56</v>
      </c>
      <c r="C48" s="12">
        <f t="shared" si="3"/>
        <v>0</v>
      </c>
      <c r="D48" s="17">
        <v>-1860573.12</v>
      </c>
      <c r="E48" s="17">
        <v>1860573.12</v>
      </c>
      <c r="F48" s="17">
        <v>1860573.12</v>
      </c>
      <c r="G48" s="18" t="s">
        <v>8</v>
      </c>
    </row>
    <row r="49" spans="1:7" s="14" customFormat="1" ht="16.5" hidden="1" thickBot="1" x14ac:dyDescent="0.25">
      <c r="A49" s="9"/>
      <c r="B49" s="10" t="s">
        <v>59</v>
      </c>
      <c r="C49" s="12">
        <f t="shared" si="3"/>
        <v>0</v>
      </c>
      <c r="D49" s="17">
        <v>-394000</v>
      </c>
      <c r="E49" s="17">
        <v>394000</v>
      </c>
      <c r="F49" s="17">
        <v>394000</v>
      </c>
      <c r="G49" s="18" t="s">
        <v>8</v>
      </c>
    </row>
    <row r="50" spans="1:7" s="14" customFormat="1" ht="16.5" hidden="1" thickBot="1" x14ac:dyDescent="0.25">
      <c r="A50" s="9"/>
      <c r="B50" s="10" t="s">
        <v>60</v>
      </c>
      <c r="C50" s="12">
        <f t="shared" si="3"/>
        <v>0</v>
      </c>
      <c r="D50" s="17">
        <v>-758762</v>
      </c>
      <c r="E50" s="17">
        <v>758762</v>
      </c>
      <c r="F50" s="17">
        <v>758762</v>
      </c>
      <c r="G50" s="18" t="s">
        <v>8</v>
      </c>
    </row>
    <row r="51" spans="1:7" s="14" customFormat="1" ht="16.5" hidden="1" thickBot="1" x14ac:dyDescent="0.25">
      <c r="A51" s="9"/>
      <c r="B51" s="10" t="s">
        <v>60</v>
      </c>
      <c r="C51" s="12">
        <f t="shared" si="3"/>
        <v>0</v>
      </c>
      <c r="D51" s="17">
        <v>-496800</v>
      </c>
      <c r="E51" s="17">
        <v>496800</v>
      </c>
      <c r="F51" s="17">
        <v>496800</v>
      </c>
      <c r="G51" s="18" t="s">
        <v>8</v>
      </c>
    </row>
    <row r="52" spans="1:7" s="14" customFormat="1" ht="16.5" hidden="1" thickBot="1" x14ac:dyDescent="0.25">
      <c r="A52" s="9"/>
      <c r="B52" s="10" t="s">
        <v>63</v>
      </c>
      <c r="C52" s="12">
        <f t="shared" si="3"/>
        <v>0</v>
      </c>
      <c r="D52" s="17">
        <v>105739</v>
      </c>
      <c r="E52" s="17">
        <v>-105739</v>
      </c>
      <c r="F52" s="17">
        <v>-105739</v>
      </c>
      <c r="G52" s="18" t="s">
        <v>8</v>
      </c>
    </row>
    <row r="53" spans="1:7" s="14" customFormat="1" ht="16.5" hidden="1" thickBot="1" x14ac:dyDescent="0.25">
      <c r="A53" s="9"/>
      <c r="B53" s="10" t="s">
        <v>64</v>
      </c>
      <c r="C53" s="12">
        <f t="shared" si="3"/>
        <v>0</v>
      </c>
      <c r="D53" s="17">
        <v>-1405125.12</v>
      </c>
      <c r="E53" s="17">
        <v>1405125.12</v>
      </c>
      <c r="F53" s="17">
        <v>1405125.12</v>
      </c>
      <c r="G53" s="18" t="s">
        <v>8</v>
      </c>
    </row>
    <row r="54" spans="1:7" s="14" customFormat="1" ht="16.5" hidden="1" thickBot="1" x14ac:dyDescent="0.25">
      <c r="A54" s="9"/>
      <c r="B54" s="10" t="s">
        <v>64</v>
      </c>
      <c r="C54" s="12">
        <f t="shared" si="3"/>
        <v>0</v>
      </c>
      <c r="D54" s="17">
        <v>7468295</v>
      </c>
      <c r="E54" s="17">
        <v>-7468295</v>
      </c>
      <c r="F54" s="17">
        <v>-7468295</v>
      </c>
      <c r="G54" s="18" t="s">
        <v>8</v>
      </c>
    </row>
    <row r="55" spans="1:7" s="14" customFormat="1" ht="16.5" hidden="1" thickBot="1" x14ac:dyDescent="0.25">
      <c r="A55" s="9"/>
      <c r="B55" s="10"/>
      <c r="C55" s="12">
        <f t="shared" ref="C55:C59" si="4">+D55+E55</f>
        <v>0</v>
      </c>
      <c r="D55" s="17"/>
      <c r="E55" s="17"/>
      <c r="F55" s="17"/>
      <c r="G55" s="18" t="s">
        <v>8</v>
      </c>
    </row>
    <row r="56" spans="1:7" s="14" customFormat="1" ht="16.5" hidden="1" thickBot="1" x14ac:dyDescent="0.25">
      <c r="A56" s="9"/>
      <c r="B56" s="10"/>
      <c r="C56" s="12">
        <f t="shared" si="4"/>
        <v>0</v>
      </c>
      <c r="D56" s="17"/>
      <c r="E56" s="17"/>
      <c r="F56" s="17"/>
      <c r="G56" s="18" t="s">
        <v>8</v>
      </c>
    </row>
    <row r="57" spans="1:7" s="14" customFormat="1" ht="16.5" hidden="1" thickBot="1" x14ac:dyDescent="0.25">
      <c r="A57" s="9"/>
      <c r="B57" s="10"/>
      <c r="C57" s="12">
        <f t="shared" si="4"/>
        <v>0</v>
      </c>
      <c r="D57" s="17"/>
      <c r="E57" s="17"/>
      <c r="F57" s="17"/>
      <c r="G57" s="18" t="s">
        <v>8</v>
      </c>
    </row>
    <row r="58" spans="1:7" s="14" customFormat="1" ht="16.5" hidden="1" thickBot="1" x14ac:dyDescent="0.25">
      <c r="A58" s="9"/>
      <c r="B58" s="10"/>
      <c r="C58" s="12">
        <f t="shared" si="4"/>
        <v>0</v>
      </c>
      <c r="D58" s="17"/>
      <c r="E58" s="17"/>
      <c r="F58" s="17"/>
      <c r="G58" s="18" t="s">
        <v>8</v>
      </c>
    </row>
    <row r="59" spans="1:7" s="14" customFormat="1" ht="16.5" hidden="1" thickBot="1" x14ac:dyDescent="0.25">
      <c r="A59" s="9"/>
      <c r="B59" s="10"/>
      <c r="C59" s="12">
        <f t="shared" si="4"/>
        <v>0</v>
      </c>
      <c r="D59" s="17"/>
      <c r="E59" s="17"/>
      <c r="F59" s="17"/>
      <c r="G59" s="18" t="s">
        <v>8</v>
      </c>
    </row>
    <row r="60" spans="1:7" s="14" customFormat="1" ht="16.5" hidden="1" thickBot="1" x14ac:dyDescent="0.25">
      <c r="A60" s="9"/>
      <c r="B60" s="19"/>
      <c r="C60" s="12">
        <f t="shared" si="3"/>
        <v>0</v>
      </c>
      <c r="D60" s="17"/>
      <c r="E60" s="17"/>
      <c r="F60" s="17"/>
      <c r="G60" s="18" t="s">
        <v>8</v>
      </c>
    </row>
    <row r="61" spans="1:7" s="27" customFormat="1" ht="39" customHeight="1" thickBot="1" x14ac:dyDescent="0.25">
      <c r="A61" s="43" t="s">
        <v>23</v>
      </c>
      <c r="B61" s="60" t="s">
        <v>50</v>
      </c>
      <c r="C61" s="47">
        <f t="shared" si="3"/>
        <v>102025551.59</v>
      </c>
      <c r="D61" s="61">
        <f>+D13</f>
        <v>-9657902.3199999966</v>
      </c>
      <c r="E61" s="61">
        <f>+E13</f>
        <v>111683453.91</v>
      </c>
      <c r="F61" s="61">
        <f>+F13</f>
        <v>110955053.91</v>
      </c>
      <c r="G61" s="46" t="s">
        <v>7</v>
      </c>
    </row>
    <row r="62" spans="1:7" s="8" customFormat="1" ht="27.75" customHeight="1" thickBot="1" x14ac:dyDescent="0.25">
      <c r="A62" s="105" t="s">
        <v>24</v>
      </c>
      <c r="B62" s="106"/>
      <c r="C62" s="106"/>
      <c r="D62" s="106"/>
      <c r="E62" s="106"/>
      <c r="F62" s="107"/>
      <c r="G62" s="46" t="s">
        <v>7</v>
      </c>
    </row>
    <row r="63" spans="1:7" s="8" customFormat="1" ht="27.75" customHeight="1" thickBot="1" x14ac:dyDescent="0.25">
      <c r="A63" s="77">
        <v>400000</v>
      </c>
      <c r="B63" s="78" t="s">
        <v>30</v>
      </c>
      <c r="C63" s="47">
        <f t="shared" si="3"/>
        <v>70000000</v>
      </c>
      <c r="D63" s="47">
        <f>D64+D67</f>
        <v>0</v>
      </c>
      <c r="E63" s="47">
        <f>E64+E67</f>
        <v>70000000</v>
      </c>
      <c r="F63" s="47">
        <f>F64+F67</f>
        <v>70000000</v>
      </c>
      <c r="G63" s="46" t="s">
        <v>7</v>
      </c>
    </row>
    <row r="64" spans="1:7" s="27" customFormat="1" ht="27.75" customHeight="1" thickBot="1" x14ac:dyDescent="0.25">
      <c r="A64" s="97" t="s">
        <v>31</v>
      </c>
      <c r="B64" s="93" t="s">
        <v>32</v>
      </c>
      <c r="C64" s="47">
        <f t="shared" si="3"/>
        <v>70000000</v>
      </c>
      <c r="D64" s="47">
        <f t="shared" ref="D64:F65" si="5">D65</f>
        <v>0</v>
      </c>
      <c r="E64" s="47">
        <f t="shared" si="5"/>
        <v>70000000</v>
      </c>
      <c r="F64" s="47">
        <f t="shared" si="5"/>
        <v>70000000</v>
      </c>
      <c r="G64" s="46" t="s">
        <v>7</v>
      </c>
    </row>
    <row r="65" spans="1:9" s="8" customFormat="1" ht="27.75" customHeight="1" x14ac:dyDescent="0.2">
      <c r="A65" s="98" t="s">
        <v>33</v>
      </c>
      <c r="B65" s="94" t="s">
        <v>34</v>
      </c>
      <c r="C65" s="82">
        <f t="shared" si="3"/>
        <v>70000000</v>
      </c>
      <c r="D65" s="82">
        <f t="shared" si="5"/>
        <v>0</v>
      </c>
      <c r="E65" s="82">
        <f t="shared" si="5"/>
        <v>70000000</v>
      </c>
      <c r="F65" s="82">
        <f t="shared" si="5"/>
        <v>70000000</v>
      </c>
      <c r="G65" s="46" t="s">
        <v>7</v>
      </c>
    </row>
    <row r="66" spans="1:9" s="8" customFormat="1" ht="27.75" customHeight="1" thickBot="1" x14ac:dyDescent="0.25">
      <c r="A66" s="99" t="s">
        <v>35</v>
      </c>
      <c r="B66" s="95" t="s">
        <v>36</v>
      </c>
      <c r="C66" s="92">
        <f t="shared" si="3"/>
        <v>70000000</v>
      </c>
      <c r="D66" s="92"/>
      <c r="E66" s="92">
        <v>70000000</v>
      </c>
      <c r="F66" s="92">
        <v>70000000</v>
      </c>
      <c r="G66" s="46" t="s">
        <v>7</v>
      </c>
    </row>
    <row r="67" spans="1:9" s="27" customFormat="1" ht="27.75" customHeight="1" thickBot="1" x14ac:dyDescent="0.25">
      <c r="A67" s="97" t="s">
        <v>37</v>
      </c>
      <c r="B67" s="93" t="s">
        <v>38</v>
      </c>
      <c r="C67" s="47">
        <f t="shared" si="3"/>
        <v>0</v>
      </c>
      <c r="D67" s="47"/>
      <c r="E67" s="47">
        <f>E68</f>
        <v>0</v>
      </c>
      <c r="F67" s="47">
        <f>F68</f>
        <v>0</v>
      </c>
      <c r="G67" s="46" t="s">
        <v>7</v>
      </c>
    </row>
    <row r="68" spans="1:9" s="8" customFormat="1" ht="27.75" customHeight="1" x14ac:dyDescent="0.2">
      <c r="A68" s="98" t="s">
        <v>39</v>
      </c>
      <c r="B68" s="94" t="s">
        <v>40</v>
      </c>
      <c r="C68" s="82">
        <f t="shared" si="3"/>
        <v>0</v>
      </c>
      <c r="D68" s="82"/>
      <c r="E68" s="82">
        <f>E69</f>
        <v>0</v>
      </c>
      <c r="F68" s="82">
        <f>F69</f>
        <v>0</v>
      </c>
      <c r="G68" s="46" t="s">
        <v>7</v>
      </c>
    </row>
    <row r="69" spans="1:9" s="8" customFormat="1" ht="27.75" customHeight="1" thickBot="1" x14ac:dyDescent="0.25">
      <c r="A69" s="100" t="s">
        <v>41</v>
      </c>
      <c r="B69" s="96" t="s">
        <v>36</v>
      </c>
      <c r="C69" s="67">
        <f t="shared" si="3"/>
        <v>0</v>
      </c>
      <c r="D69" s="67"/>
      <c r="E69" s="67">
        <v>0</v>
      </c>
      <c r="F69" s="67">
        <v>0</v>
      </c>
      <c r="G69" s="46" t="s">
        <v>7</v>
      </c>
    </row>
    <row r="70" spans="1:9" s="27" customFormat="1" ht="30.75" customHeight="1" thickBot="1" x14ac:dyDescent="0.25">
      <c r="A70" s="77">
        <v>600000</v>
      </c>
      <c r="B70" s="78" t="s">
        <v>13</v>
      </c>
      <c r="C70" s="47">
        <f t="shared" si="3"/>
        <v>32025551.59</v>
      </c>
      <c r="D70" s="79">
        <f>+D76+D71</f>
        <v>-9657902.3199999966</v>
      </c>
      <c r="E70" s="79">
        <f>+E76+E71</f>
        <v>41683453.909999996</v>
      </c>
      <c r="F70" s="79">
        <f>+F76+F71</f>
        <v>40955053.909999996</v>
      </c>
      <c r="G70" s="46" t="s">
        <v>7</v>
      </c>
    </row>
    <row r="71" spans="1:9" s="23" customFormat="1" ht="54" customHeight="1" thickBot="1" x14ac:dyDescent="0.25">
      <c r="A71" s="43">
        <v>601000</v>
      </c>
      <c r="B71" s="44" t="s">
        <v>12</v>
      </c>
      <c r="C71" s="47">
        <f t="shared" si="3"/>
        <v>0</v>
      </c>
      <c r="D71" s="45">
        <f>D72+D73+D74+D75</f>
        <v>0</v>
      </c>
      <c r="E71" s="45">
        <f>E72+E73+E74+E75</f>
        <v>0</v>
      </c>
      <c r="F71" s="45">
        <f>F72+F73+F74+F75</f>
        <v>0</v>
      </c>
      <c r="G71" s="46" t="s">
        <v>7</v>
      </c>
    </row>
    <row r="72" spans="1:9" s="1" customFormat="1" ht="36" customHeight="1" x14ac:dyDescent="0.2">
      <c r="A72" s="48">
        <v>601110</v>
      </c>
      <c r="B72" s="49" t="s">
        <v>10</v>
      </c>
      <c r="C72" s="55">
        <f t="shared" si="3"/>
        <v>137728000</v>
      </c>
      <c r="D72" s="55">
        <f t="shared" ref="D72:F75" si="6">+D18</f>
        <v>137000000</v>
      </c>
      <c r="E72" s="50">
        <f t="shared" si="6"/>
        <v>728000</v>
      </c>
      <c r="F72" s="50">
        <f t="shared" si="6"/>
        <v>0</v>
      </c>
      <c r="G72" s="46" t="s">
        <v>7</v>
      </c>
    </row>
    <row r="73" spans="1:9" s="1" customFormat="1" ht="43.5" customHeight="1" thickBot="1" x14ac:dyDescent="0.25">
      <c r="A73" s="51">
        <v>601210</v>
      </c>
      <c r="B73" s="52" t="s">
        <v>11</v>
      </c>
      <c r="C73" s="54">
        <f t="shared" si="3"/>
        <v>-137728000</v>
      </c>
      <c r="D73" s="54">
        <f t="shared" si="6"/>
        <v>-137000000</v>
      </c>
      <c r="E73" s="54">
        <f t="shared" si="6"/>
        <v>-728000</v>
      </c>
      <c r="F73" s="54">
        <f t="shared" si="6"/>
        <v>0</v>
      </c>
      <c r="G73" s="46" t="s">
        <v>7</v>
      </c>
    </row>
    <row r="74" spans="1:9" s="1" customFormat="1" ht="43.5" hidden="1" customHeight="1" x14ac:dyDescent="0.2">
      <c r="A74" s="24">
        <v>601120</v>
      </c>
      <c r="B74" s="25" t="s">
        <v>25</v>
      </c>
      <c r="C74" s="26">
        <f>+D74+E74</f>
        <v>0</v>
      </c>
      <c r="D74" s="26">
        <f t="shared" si="6"/>
        <v>0</v>
      </c>
      <c r="E74" s="26">
        <f t="shared" si="6"/>
        <v>0</v>
      </c>
      <c r="F74" s="26">
        <f t="shared" si="6"/>
        <v>0</v>
      </c>
      <c r="G74" s="13" t="s">
        <v>8</v>
      </c>
    </row>
    <row r="75" spans="1:9" s="1" customFormat="1" ht="43.5" hidden="1" customHeight="1" thickBot="1" x14ac:dyDescent="0.25">
      <c r="A75" s="5">
        <v>601220</v>
      </c>
      <c r="B75" s="6" t="s">
        <v>26</v>
      </c>
      <c r="C75" s="32">
        <f>+D75+E75</f>
        <v>0</v>
      </c>
      <c r="D75" s="32">
        <f t="shared" si="6"/>
        <v>0</v>
      </c>
      <c r="E75" s="7">
        <f t="shared" si="6"/>
        <v>0</v>
      </c>
      <c r="F75" s="32">
        <f t="shared" si="6"/>
        <v>0</v>
      </c>
      <c r="G75" s="13" t="s">
        <v>8</v>
      </c>
    </row>
    <row r="76" spans="1:9" s="27" customFormat="1" ht="28.5" customHeight="1" thickBot="1" x14ac:dyDescent="0.25">
      <c r="A76" s="77">
        <v>602000</v>
      </c>
      <c r="B76" s="91" t="s">
        <v>17</v>
      </c>
      <c r="C76" s="47">
        <f t="shared" si="3"/>
        <v>32025551.59</v>
      </c>
      <c r="D76" s="79">
        <f>SUM(D79:D90)</f>
        <v>-9657902.3199999966</v>
      </c>
      <c r="E76" s="79">
        <f>SUM(E79:E90)</f>
        <v>41683453.909999996</v>
      </c>
      <c r="F76" s="79">
        <f>SUM(F79:F90)</f>
        <v>40955053.909999996</v>
      </c>
      <c r="G76" s="46" t="s">
        <v>7</v>
      </c>
    </row>
    <row r="77" spans="1:9" s="8" customFormat="1" ht="34.5" customHeight="1" x14ac:dyDescent="0.2">
      <c r="A77" s="80">
        <v>602100</v>
      </c>
      <c r="B77" s="81" t="s">
        <v>5</v>
      </c>
      <c r="C77" s="82">
        <f t="shared" si="3"/>
        <v>33970472.590000004</v>
      </c>
      <c r="D77" s="83">
        <f t="shared" ref="D77:F89" si="7">D23</f>
        <v>32917261.720000003</v>
      </c>
      <c r="E77" s="82">
        <f t="shared" si="7"/>
        <v>1053210.8700000001</v>
      </c>
      <c r="F77" s="83">
        <f t="shared" si="7"/>
        <v>324768.53000000003</v>
      </c>
      <c r="G77" s="46" t="s">
        <v>7</v>
      </c>
      <c r="I77" s="21"/>
    </row>
    <row r="78" spans="1:9" s="8" customFormat="1" ht="35.25" customHeight="1" x14ac:dyDescent="0.2">
      <c r="A78" s="73">
        <v>602200</v>
      </c>
      <c r="B78" s="74" t="s">
        <v>6</v>
      </c>
      <c r="C78" s="66">
        <f t="shared" si="3"/>
        <v>1944921.000000004</v>
      </c>
      <c r="D78" s="90">
        <f t="shared" si="7"/>
        <v>1944878.6600000039</v>
      </c>
      <c r="E78" s="90">
        <f t="shared" si="7"/>
        <v>42.340000000083819</v>
      </c>
      <c r="F78" s="90">
        <f t="shared" si="7"/>
        <v>0</v>
      </c>
      <c r="G78" s="46" t="s">
        <v>7</v>
      </c>
    </row>
    <row r="79" spans="1:9" s="8" customFormat="1" ht="20.25" hidden="1" customHeight="1" thickBot="1" x14ac:dyDescent="0.25">
      <c r="A79" s="20"/>
      <c r="B79" s="10" t="str">
        <f t="shared" ref="B79:B89" si="8">B25</f>
        <v>рішення сесії від 05.03.2021</v>
      </c>
      <c r="C79" s="11">
        <f t="shared" si="3"/>
        <v>1536594.38</v>
      </c>
      <c r="D79" s="11">
        <f t="shared" si="7"/>
        <v>1536594.38</v>
      </c>
      <c r="E79" s="11">
        <f t="shared" si="7"/>
        <v>0</v>
      </c>
      <c r="F79" s="11">
        <f t="shared" si="7"/>
        <v>0</v>
      </c>
      <c r="G79" s="15" t="s">
        <v>8</v>
      </c>
    </row>
    <row r="80" spans="1:9" s="8" customFormat="1" ht="20.25" hidden="1" customHeight="1" thickBot="1" x14ac:dyDescent="0.25">
      <c r="A80" s="20"/>
      <c r="B80" s="10" t="str">
        <f t="shared" si="8"/>
        <v>рішення сесії від 30.03.2021</v>
      </c>
      <c r="C80" s="12">
        <f t="shared" si="3"/>
        <v>5680360</v>
      </c>
      <c r="D80" s="11">
        <f t="shared" si="7"/>
        <v>5680360</v>
      </c>
      <c r="E80" s="11">
        <f t="shared" si="7"/>
        <v>0</v>
      </c>
      <c r="F80" s="11">
        <f t="shared" si="7"/>
        <v>0</v>
      </c>
      <c r="G80" s="15" t="s">
        <v>8</v>
      </c>
    </row>
    <row r="81" spans="1:7" s="8" customFormat="1" ht="20.25" hidden="1" customHeight="1" thickBot="1" x14ac:dyDescent="0.25">
      <c r="A81" s="20"/>
      <c r="B81" s="10" t="str">
        <f t="shared" si="8"/>
        <v>рішення сесії від 30.04.2021</v>
      </c>
      <c r="C81" s="12">
        <f t="shared" si="3"/>
        <v>517534</v>
      </c>
      <c r="D81" s="11">
        <f t="shared" si="7"/>
        <v>517534</v>
      </c>
      <c r="E81" s="11">
        <f t="shared" si="7"/>
        <v>0</v>
      </c>
      <c r="F81" s="11">
        <f t="shared" si="7"/>
        <v>0</v>
      </c>
      <c r="G81" s="15" t="s">
        <v>8</v>
      </c>
    </row>
    <row r="82" spans="1:7" s="8" customFormat="1" ht="20.25" hidden="1" customHeight="1" thickBot="1" x14ac:dyDescent="0.25">
      <c r="A82" s="20"/>
      <c r="B82" s="10" t="str">
        <f t="shared" si="8"/>
        <v>рішення сесії від 30.04.2021</v>
      </c>
      <c r="C82" s="12">
        <f t="shared" si="3"/>
        <v>1200000</v>
      </c>
      <c r="D82" s="11">
        <f t="shared" si="7"/>
        <v>1200000</v>
      </c>
      <c r="E82" s="11">
        <f t="shared" si="7"/>
        <v>0</v>
      </c>
      <c r="F82" s="11">
        <f t="shared" si="7"/>
        <v>0</v>
      </c>
      <c r="G82" s="15" t="s">
        <v>8</v>
      </c>
    </row>
    <row r="83" spans="1:7" s="8" customFormat="1" ht="20.25" hidden="1" customHeight="1" thickBot="1" x14ac:dyDescent="0.25">
      <c r="A83" s="20"/>
      <c r="B83" s="10" t="str">
        <f t="shared" si="8"/>
        <v>рішення сесії від 28.05.2021</v>
      </c>
      <c r="C83" s="12">
        <f t="shared" si="3"/>
        <v>5566652</v>
      </c>
      <c r="D83" s="11">
        <f t="shared" si="7"/>
        <v>5566652</v>
      </c>
      <c r="E83" s="11">
        <f t="shared" si="7"/>
        <v>0</v>
      </c>
      <c r="F83" s="11">
        <f t="shared" si="7"/>
        <v>0</v>
      </c>
      <c r="G83" s="15" t="s">
        <v>8</v>
      </c>
    </row>
    <row r="84" spans="1:7" s="8" customFormat="1" ht="20.25" hidden="1" customHeight="1" thickBot="1" x14ac:dyDescent="0.25">
      <c r="A84" s="20"/>
      <c r="B84" s="10" t="str">
        <f t="shared" si="8"/>
        <v>рішення сесії від 30.06.2021</v>
      </c>
      <c r="C84" s="12">
        <f t="shared" si="3"/>
        <v>7505047</v>
      </c>
      <c r="D84" s="11">
        <f t="shared" si="7"/>
        <v>7180278.4699999997</v>
      </c>
      <c r="E84" s="11">
        <f t="shared" si="7"/>
        <v>324768.53000000003</v>
      </c>
      <c r="F84" s="11">
        <f t="shared" si="7"/>
        <v>324768.53000000003</v>
      </c>
      <c r="G84" s="15" t="s">
        <v>8</v>
      </c>
    </row>
    <row r="85" spans="1:7" s="8" customFormat="1" ht="20.25" hidden="1" customHeight="1" thickBot="1" x14ac:dyDescent="0.25">
      <c r="A85" s="20"/>
      <c r="B85" s="10" t="str">
        <f t="shared" si="8"/>
        <v>рішення сесії від 30.06.2021</v>
      </c>
      <c r="C85" s="12">
        <f t="shared" si="3"/>
        <v>9290964.2100000009</v>
      </c>
      <c r="D85" s="11">
        <f t="shared" si="7"/>
        <v>9290964.2100000009</v>
      </c>
      <c r="E85" s="11">
        <f t="shared" si="7"/>
        <v>0</v>
      </c>
      <c r="F85" s="11">
        <f t="shared" si="7"/>
        <v>0</v>
      </c>
      <c r="G85" s="15" t="s">
        <v>8</v>
      </c>
    </row>
    <row r="86" spans="1:7" s="8" customFormat="1" ht="20.25" hidden="1" customHeight="1" thickBot="1" x14ac:dyDescent="0.25">
      <c r="A86" s="20"/>
      <c r="B86" s="10" t="str">
        <f t="shared" si="8"/>
        <v>рішення сесії від 29.10.2021</v>
      </c>
      <c r="C86" s="12">
        <f t="shared" si="3"/>
        <v>728400</v>
      </c>
      <c r="D86" s="11">
        <f t="shared" si="7"/>
        <v>0</v>
      </c>
      <c r="E86" s="11">
        <f t="shared" si="7"/>
        <v>728400</v>
      </c>
      <c r="F86" s="11">
        <f t="shared" si="7"/>
        <v>0</v>
      </c>
      <c r="G86" s="15" t="s">
        <v>8</v>
      </c>
    </row>
    <row r="87" spans="1:7" s="8" customFormat="1" ht="20.25" hidden="1" customHeight="1" thickBot="1" x14ac:dyDescent="0.25">
      <c r="A87" s="20"/>
      <c r="B87" s="10">
        <f t="shared" si="8"/>
        <v>0</v>
      </c>
      <c r="C87" s="12">
        <f t="shared" si="3"/>
        <v>0</v>
      </c>
      <c r="D87" s="11">
        <f t="shared" si="7"/>
        <v>0</v>
      </c>
      <c r="E87" s="11">
        <f t="shared" si="7"/>
        <v>0</v>
      </c>
      <c r="F87" s="11">
        <f t="shared" si="7"/>
        <v>0</v>
      </c>
      <c r="G87" s="15" t="s">
        <v>8</v>
      </c>
    </row>
    <row r="88" spans="1:7" s="8" customFormat="1" ht="20.25" hidden="1" customHeight="1" thickBot="1" x14ac:dyDescent="0.25">
      <c r="A88" s="20"/>
      <c r="B88" s="10">
        <f t="shared" si="8"/>
        <v>0</v>
      </c>
      <c r="C88" s="12">
        <f t="shared" si="3"/>
        <v>0</v>
      </c>
      <c r="D88" s="11">
        <f t="shared" si="7"/>
        <v>0</v>
      </c>
      <c r="E88" s="11">
        <f t="shared" si="7"/>
        <v>0</v>
      </c>
      <c r="F88" s="11">
        <f t="shared" si="7"/>
        <v>0</v>
      </c>
      <c r="G88" s="15" t="s">
        <v>8</v>
      </c>
    </row>
    <row r="89" spans="1:7" s="8" customFormat="1" ht="20.25" hidden="1" customHeight="1" x14ac:dyDescent="0.2">
      <c r="A89" s="84"/>
      <c r="B89" s="85">
        <f t="shared" si="8"/>
        <v>0</v>
      </c>
      <c r="C89" s="86">
        <f t="shared" si="3"/>
        <v>0</v>
      </c>
      <c r="D89" s="87">
        <f t="shared" si="7"/>
        <v>0</v>
      </c>
      <c r="E89" s="87">
        <f t="shared" si="7"/>
        <v>0</v>
      </c>
      <c r="F89" s="87">
        <f t="shared" si="7"/>
        <v>0</v>
      </c>
      <c r="G89" s="15" t="s">
        <v>8</v>
      </c>
    </row>
    <row r="90" spans="1:7" s="8" customFormat="1" ht="60" customHeight="1" thickBot="1" x14ac:dyDescent="0.25">
      <c r="A90" s="75">
        <v>602400</v>
      </c>
      <c r="B90" s="88" t="s">
        <v>4</v>
      </c>
      <c r="C90" s="67">
        <f t="shared" si="3"/>
        <v>0</v>
      </c>
      <c r="D90" s="89">
        <f>SUM(D91:D114)</f>
        <v>-40630285.379999995</v>
      </c>
      <c r="E90" s="89">
        <f>SUM(E91:E114)</f>
        <v>40630285.379999995</v>
      </c>
      <c r="F90" s="89">
        <f>SUM(F91:F114)</f>
        <v>40630285.379999995</v>
      </c>
      <c r="G90" s="59" t="s">
        <v>7</v>
      </c>
    </row>
    <row r="91" spans="1:7" s="14" customFormat="1" ht="16.5" hidden="1" thickBot="1" x14ac:dyDescent="0.25">
      <c r="A91" s="9"/>
      <c r="B91" s="16" t="str">
        <f t="shared" ref="B91:B107" si="9">B37</f>
        <v>рішення про бюджет</v>
      </c>
      <c r="C91" s="12">
        <f t="shared" si="3"/>
        <v>0</v>
      </c>
      <c r="D91" s="17">
        <f t="shared" ref="D91:F107" si="10">D37</f>
        <v>-36626449</v>
      </c>
      <c r="E91" s="17">
        <f t="shared" si="10"/>
        <v>36626449</v>
      </c>
      <c r="F91" s="17">
        <f t="shared" si="10"/>
        <v>36626449</v>
      </c>
      <c r="G91" s="18" t="s">
        <v>8</v>
      </c>
    </row>
    <row r="92" spans="1:7" s="14" customFormat="1" ht="32.25" hidden="1" customHeight="1" thickBot="1" x14ac:dyDescent="0.25">
      <c r="A92" s="9"/>
      <c r="B92" s="19" t="str">
        <f t="shared" si="9"/>
        <v>рішення сесії від 05.03.2021</v>
      </c>
      <c r="C92" s="12">
        <f t="shared" si="3"/>
        <v>0</v>
      </c>
      <c r="D92" s="17">
        <f t="shared" si="10"/>
        <v>-1311136.3799999999</v>
      </c>
      <c r="E92" s="17">
        <f t="shared" si="10"/>
        <v>1311136.3799999999</v>
      </c>
      <c r="F92" s="17">
        <f t="shared" si="10"/>
        <v>1311136.3799999999</v>
      </c>
      <c r="G92" s="18" t="s">
        <v>8</v>
      </c>
    </row>
    <row r="93" spans="1:7" s="14" customFormat="1" ht="16.5" hidden="1" thickBot="1" x14ac:dyDescent="0.25">
      <c r="A93" s="9"/>
      <c r="B93" s="19" t="str">
        <f t="shared" si="9"/>
        <v>рішення сесії від 30.03.2021</v>
      </c>
      <c r="C93" s="12">
        <f t="shared" si="3"/>
        <v>0</v>
      </c>
      <c r="D93" s="17">
        <f t="shared" si="10"/>
        <v>2887183.96</v>
      </c>
      <c r="E93" s="17">
        <f t="shared" si="10"/>
        <v>-2887183.96</v>
      </c>
      <c r="F93" s="17">
        <f t="shared" si="10"/>
        <v>-2887183.96</v>
      </c>
      <c r="G93" s="18" t="s">
        <v>8</v>
      </c>
    </row>
    <row r="94" spans="1:7" s="14" customFormat="1" ht="16.5" hidden="1" thickBot="1" x14ac:dyDescent="0.25">
      <c r="A94" s="9"/>
      <c r="B94" s="19" t="str">
        <f t="shared" si="9"/>
        <v>рішення сесії від 30.04.2021</v>
      </c>
      <c r="C94" s="12">
        <f t="shared" si="3"/>
        <v>0</v>
      </c>
      <c r="D94" s="17">
        <f t="shared" si="10"/>
        <v>2040000</v>
      </c>
      <c r="E94" s="17">
        <f t="shared" si="10"/>
        <v>-2040000</v>
      </c>
      <c r="F94" s="17">
        <f t="shared" si="10"/>
        <v>-2040000</v>
      </c>
      <c r="G94" s="18" t="s">
        <v>8</v>
      </c>
    </row>
    <row r="95" spans="1:7" s="14" customFormat="1" ht="16.5" hidden="1" thickBot="1" x14ac:dyDescent="0.25">
      <c r="A95" s="9"/>
      <c r="B95" s="19" t="str">
        <f t="shared" si="9"/>
        <v>рішення сесії від 30.04.2021</v>
      </c>
      <c r="C95" s="12">
        <f t="shared" si="3"/>
        <v>0</v>
      </c>
      <c r="D95" s="17">
        <f t="shared" si="10"/>
        <v>-1200000</v>
      </c>
      <c r="E95" s="17">
        <f t="shared" si="10"/>
        <v>1200000</v>
      </c>
      <c r="F95" s="17">
        <f t="shared" si="10"/>
        <v>1200000</v>
      </c>
      <c r="G95" s="18" t="s">
        <v>8</v>
      </c>
    </row>
    <row r="96" spans="1:7" s="14" customFormat="1" ht="16.5" hidden="1" thickBot="1" x14ac:dyDescent="0.25">
      <c r="A96" s="9"/>
      <c r="B96" s="19" t="str">
        <f t="shared" si="9"/>
        <v>рішення сесії від 28.05.2021</v>
      </c>
      <c r="C96" s="12">
        <f t="shared" si="3"/>
        <v>0</v>
      </c>
      <c r="D96" s="17">
        <f t="shared" si="10"/>
        <v>-705515</v>
      </c>
      <c r="E96" s="17">
        <f t="shared" si="10"/>
        <v>705515</v>
      </c>
      <c r="F96" s="17">
        <f t="shared" si="10"/>
        <v>705515</v>
      </c>
      <c r="G96" s="18" t="s">
        <v>8</v>
      </c>
    </row>
    <row r="97" spans="1:7" s="14" customFormat="1" ht="16.5" hidden="1" thickBot="1" x14ac:dyDescent="0.25">
      <c r="A97" s="9"/>
      <c r="B97" s="19" t="str">
        <f t="shared" si="9"/>
        <v>рішення сесії від 28.05.2021</v>
      </c>
      <c r="C97" s="12">
        <f t="shared" si="3"/>
        <v>0</v>
      </c>
      <c r="D97" s="17">
        <f t="shared" si="10"/>
        <v>-398008</v>
      </c>
      <c r="E97" s="17">
        <f t="shared" si="10"/>
        <v>398008</v>
      </c>
      <c r="F97" s="17">
        <f t="shared" si="10"/>
        <v>398008</v>
      </c>
      <c r="G97" s="18" t="s">
        <v>8</v>
      </c>
    </row>
    <row r="98" spans="1:7" s="14" customFormat="1" ht="16.5" hidden="1" thickBot="1" x14ac:dyDescent="0.25">
      <c r="A98" s="9"/>
      <c r="B98" s="19" t="str">
        <f t="shared" si="9"/>
        <v>рішення сесії від 30.06.2021</v>
      </c>
      <c r="C98" s="12">
        <f t="shared" si="3"/>
        <v>0</v>
      </c>
      <c r="D98" s="17">
        <f t="shared" si="10"/>
        <v>-492322</v>
      </c>
      <c r="E98" s="17">
        <f t="shared" si="10"/>
        <v>492322</v>
      </c>
      <c r="F98" s="17">
        <f t="shared" si="10"/>
        <v>492322</v>
      </c>
      <c r="G98" s="18" t="s">
        <v>8</v>
      </c>
    </row>
    <row r="99" spans="1:7" s="14" customFormat="1" ht="16.5" hidden="1" thickBot="1" x14ac:dyDescent="0.25">
      <c r="A99" s="9"/>
      <c r="B99" s="19" t="str">
        <f t="shared" si="9"/>
        <v>рішення сесії від 30.06.2021</v>
      </c>
      <c r="C99" s="12">
        <f t="shared" si="3"/>
        <v>0</v>
      </c>
      <c r="D99" s="17">
        <f t="shared" si="10"/>
        <v>721608</v>
      </c>
      <c r="E99" s="17">
        <f t="shared" si="10"/>
        <v>-721608</v>
      </c>
      <c r="F99" s="17">
        <f t="shared" si="10"/>
        <v>-721608</v>
      </c>
      <c r="G99" s="18" t="s">
        <v>8</v>
      </c>
    </row>
    <row r="100" spans="1:7" s="14" customFormat="1" ht="16.5" hidden="1" thickBot="1" x14ac:dyDescent="0.25">
      <c r="A100" s="9"/>
      <c r="B100" s="19" t="str">
        <f t="shared" si="9"/>
        <v>рішення сесії від 30.06.2021</v>
      </c>
      <c r="C100" s="12">
        <f t="shared" si="3"/>
        <v>0</v>
      </c>
      <c r="D100" s="17">
        <f t="shared" si="10"/>
        <v>-7984035.7199999997</v>
      </c>
      <c r="E100" s="17">
        <f t="shared" si="10"/>
        <v>7984035.7199999997</v>
      </c>
      <c r="F100" s="17">
        <f t="shared" si="10"/>
        <v>7984035.7199999997</v>
      </c>
      <c r="G100" s="18" t="s">
        <v>8</v>
      </c>
    </row>
    <row r="101" spans="1:7" s="14" customFormat="1" ht="16.5" hidden="1" thickBot="1" x14ac:dyDescent="0.25">
      <c r="A101" s="9"/>
      <c r="B101" s="19" t="str">
        <f t="shared" si="9"/>
        <v>рішення виконкому від 23.07.2021</v>
      </c>
      <c r="C101" s="12">
        <f t="shared" ref="C101:C114" si="11">+D101+E101</f>
        <v>0</v>
      </c>
      <c r="D101" s="17">
        <f t="shared" si="10"/>
        <v>-220385</v>
      </c>
      <c r="E101" s="17">
        <f t="shared" si="10"/>
        <v>220385</v>
      </c>
      <c r="F101" s="17">
        <f t="shared" si="10"/>
        <v>220385</v>
      </c>
      <c r="G101" s="18" t="s">
        <v>8</v>
      </c>
    </row>
    <row r="102" spans="1:7" s="14" customFormat="1" ht="16.5" hidden="1" thickBot="1" x14ac:dyDescent="0.25">
      <c r="A102" s="9"/>
      <c r="B102" s="19" t="str">
        <f t="shared" si="9"/>
        <v>рішення виконкому від 05.08.2021</v>
      </c>
      <c r="C102" s="12">
        <f t="shared" si="11"/>
        <v>0</v>
      </c>
      <c r="D102" s="17">
        <f t="shared" si="10"/>
        <v>-1860573.12</v>
      </c>
      <c r="E102" s="17">
        <f t="shared" si="10"/>
        <v>1860573.12</v>
      </c>
      <c r="F102" s="17">
        <f t="shared" si="10"/>
        <v>1860573.12</v>
      </c>
      <c r="G102" s="18" t="s">
        <v>8</v>
      </c>
    </row>
    <row r="103" spans="1:7" s="14" customFormat="1" ht="16.5" hidden="1" thickBot="1" x14ac:dyDescent="0.25">
      <c r="A103" s="9"/>
      <c r="B103" s="19" t="str">
        <f t="shared" si="9"/>
        <v>рішення сесії від 17.08.2021</v>
      </c>
      <c r="C103" s="12">
        <f t="shared" si="11"/>
        <v>0</v>
      </c>
      <c r="D103" s="17">
        <f t="shared" si="10"/>
        <v>-394000</v>
      </c>
      <c r="E103" s="17">
        <f t="shared" si="10"/>
        <v>394000</v>
      </c>
      <c r="F103" s="17">
        <f t="shared" si="10"/>
        <v>394000</v>
      </c>
      <c r="G103" s="18" t="s">
        <v>8</v>
      </c>
    </row>
    <row r="104" spans="1:7" s="14" customFormat="1" ht="16.5" hidden="1" thickBot="1" x14ac:dyDescent="0.25">
      <c r="A104" s="9"/>
      <c r="B104" s="19" t="str">
        <f t="shared" si="9"/>
        <v>рішення сесії від 10.09.2021</v>
      </c>
      <c r="C104" s="12">
        <f t="shared" si="11"/>
        <v>0</v>
      </c>
      <c r="D104" s="17">
        <f t="shared" si="10"/>
        <v>-758762</v>
      </c>
      <c r="E104" s="17">
        <f t="shared" si="10"/>
        <v>758762</v>
      </c>
      <c r="F104" s="17">
        <f t="shared" si="10"/>
        <v>758762</v>
      </c>
      <c r="G104" s="18" t="s">
        <v>8</v>
      </c>
    </row>
    <row r="105" spans="1:7" s="14" customFormat="1" ht="16.5" hidden="1" thickBot="1" x14ac:dyDescent="0.25">
      <c r="A105" s="9"/>
      <c r="B105" s="19" t="str">
        <f t="shared" si="9"/>
        <v>рішення сесії від 10.09.2021</v>
      </c>
      <c r="C105" s="12">
        <f t="shared" si="11"/>
        <v>0</v>
      </c>
      <c r="D105" s="17">
        <f t="shared" si="10"/>
        <v>-496800</v>
      </c>
      <c r="E105" s="17">
        <f t="shared" si="10"/>
        <v>496800</v>
      </c>
      <c r="F105" s="17">
        <f t="shared" si="10"/>
        <v>496800</v>
      </c>
      <c r="G105" s="18" t="s">
        <v>8</v>
      </c>
    </row>
    <row r="106" spans="1:7" s="14" customFormat="1" ht="16.5" hidden="1" thickBot="1" x14ac:dyDescent="0.25">
      <c r="A106" s="9"/>
      <c r="B106" s="19" t="str">
        <f t="shared" si="9"/>
        <v>рішення виконкому від 20.09.2021</v>
      </c>
      <c r="C106" s="12">
        <f t="shared" si="11"/>
        <v>0</v>
      </c>
      <c r="D106" s="17">
        <f t="shared" si="10"/>
        <v>105739</v>
      </c>
      <c r="E106" s="17">
        <f t="shared" si="10"/>
        <v>-105739</v>
      </c>
      <c r="F106" s="17">
        <f t="shared" si="10"/>
        <v>-105739</v>
      </c>
      <c r="G106" s="18" t="s">
        <v>8</v>
      </c>
    </row>
    <row r="107" spans="1:7" s="14" customFormat="1" ht="16.5" hidden="1" thickBot="1" x14ac:dyDescent="0.25">
      <c r="A107" s="9"/>
      <c r="B107" s="19" t="str">
        <f t="shared" si="9"/>
        <v>рішення сесії від 29.10.2021</v>
      </c>
      <c r="C107" s="12">
        <f t="shared" ref="C107:C113" si="12">+D107+E107</f>
        <v>0</v>
      </c>
      <c r="D107" s="17">
        <f t="shared" si="10"/>
        <v>-1405125.12</v>
      </c>
      <c r="E107" s="17">
        <f t="shared" si="10"/>
        <v>1405125.12</v>
      </c>
      <c r="F107" s="17">
        <f t="shared" si="10"/>
        <v>1405125.12</v>
      </c>
      <c r="G107" s="18" t="s">
        <v>8</v>
      </c>
    </row>
    <row r="108" spans="1:7" s="14" customFormat="1" ht="16.5" hidden="1" thickBot="1" x14ac:dyDescent="0.25">
      <c r="A108" s="9"/>
      <c r="B108" s="19" t="str">
        <f t="shared" ref="B108:B114" si="13">B54</f>
        <v>рішення сесії від 29.10.2021</v>
      </c>
      <c r="C108" s="12">
        <f t="shared" si="12"/>
        <v>0</v>
      </c>
      <c r="D108" s="17">
        <f t="shared" ref="D108:F112" si="14">D54</f>
        <v>7468295</v>
      </c>
      <c r="E108" s="17">
        <f t="shared" si="14"/>
        <v>-7468295</v>
      </c>
      <c r="F108" s="17">
        <f t="shared" si="14"/>
        <v>-7468295</v>
      </c>
      <c r="G108" s="18" t="s">
        <v>8</v>
      </c>
    </row>
    <row r="109" spans="1:7" s="14" customFormat="1" ht="16.5" hidden="1" thickBot="1" x14ac:dyDescent="0.25">
      <c r="A109" s="9"/>
      <c r="B109" s="19">
        <f t="shared" si="13"/>
        <v>0</v>
      </c>
      <c r="C109" s="12">
        <f t="shared" si="12"/>
        <v>0</v>
      </c>
      <c r="D109" s="17">
        <f t="shared" si="14"/>
        <v>0</v>
      </c>
      <c r="E109" s="17">
        <f t="shared" si="14"/>
        <v>0</v>
      </c>
      <c r="F109" s="17">
        <f t="shared" si="14"/>
        <v>0</v>
      </c>
      <c r="G109" s="18" t="s">
        <v>8</v>
      </c>
    </row>
    <row r="110" spans="1:7" s="14" customFormat="1" ht="16.5" hidden="1" thickBot="1" x14ac:dyDescent="0.25">
      <c r="A110" s="9"/>
      <c r="B110" s="19">
        <f t="shared" si="13"/>
        <v>0</v>
      </c>
      <c r="C110" s="12">
        <f t="shared" si="12"/>
        <v>0</v>
      </c>
      <c r="D110" s="17">
        <f t="shared" si="14"/>
        <v>0</v>
      </c>
      <c r="E110" s="17">
        <f t="shared" si="14"/>
        <v>0</v>
      </c>
      <c r="F110" s="17">
        <f t="shared" si="14"/>
        <v>0</v>
      </c>
      <c r="G110" s="18" t="s">
        <v>8</v>
      </c>
    </row>
    <row r="111" spans="1:7" s="14" customFormat="1" ht="16.5" hidden="1" thickBot="1" x14ac:dyDescent="0.25">
      <c r="A111" s="9"/>
      <c r="B111" s="19">
        <f t="shared" si="13"/>
        <v>0</v>
      </c>
      <c r="C111" s="12">
        <f t="shared" si="12"/>
        <v>0</v>
      </c>
      <c r="D111" s="17">
        <f t="shared" si="14"/>
        <v>0</v>
      </c>
      <c r="E111" s="17">
        <f t="shared" si="14"/>
        <v>0</v>
      </c>
      <c r="F111" s="17">
        <f t="shared" si="14"/>
        <v>0</v>
      </c>
      <c r="G111" s="18" t="s">
        <v>8</v>
      </c>
    </row>
    <row r="112" spans="1:7" s="14" customFormat="1" ht="16.5" hidden="1" thickBot="1" x14ac:dyDescent="0.25">
      <c r="A112" s="9"/>
      <c r="B112" s="19">
        <f t="shared" si="13"/>
        <v>0</v>
      </c>
      <c r="C112" s="12">
        <f t="shared" si="12"/>
        <v>0</v>
      </c>
      <c r="D112" s="17">
        <f t="shared" si="14"/>
        <v>0</v>
      </c>
      <c r="E112" s="17">
        <f t="shared" si="14"/>
        <v>0</v>
      </c>
      <c r="F112" s="17">
        <f t="shared" si="14"/>
        <v>0</v>
      </c>
      <c r="G112" s="18" t="s">
        <v>8</v>
      </c>
    </row>
    <row r="113" spans="1:7" s="14" customFormat="1" ht="16.5" hidden="1" thickBot="1" x14ac:dyDescent="0.25">
      <c r="A113" s="9"/>
      <c r="B113" s="19">
        <f t="shared" si="13"/>
        <v>0</v>
      </c>
      <c r="C113" s="12">
        <f t="shared" si="12"/>
        <v>0</v>
      </c>
      <c r="D113" s="17">
        <f t="shared" ref="D113:F114" si="15">D59</f>
        <v>0</v>
      </c>
      <c r="E113" s="17">
        <f t="shared" si="15"/>
        <v>0</v>
      </c>
      <c r="F113" s="17">
        <f t="shared" si="15"/>
        <v>0</v>
      </c>
      <c r="G113" s="18" t="s">
        <v>8</v>
      </c>
    </row>
    <row r="114" spans="1:7" s="14" customFormat="1" ht="16.5" hidden="1" thickBot="1" x14ac:dyDescent="0.25">
      <c r="A114" s="9"/>
      <c r="B114" s="19">
        <f t="shared" si="13"/>
        <v>0</v>
      </c>
      <c r="C114" s="12">
        <f t="shared" si="11"/>
        <v>0</v>
      </c>
      <c r="D114" s="17">
        <f t="shared" si="15"/>
        <v>0</v>
      </c>
      <c r="E114" s="17">
        <f t="shared" si="15"/>
        <v>0</v>
      </c>
      <c r="F114" s="17">
        <f t="shared" si="15"/>
        <v>0</v>
      </c>
      <c r="G114" s="18" t="s">
        <v>8</v>
      </c>
    </row>
    <row r="115" spans="1:7" s="27" customFormat="1" ht="39" customHeight="1" thickBot="1" x14ac:dyDescent="0.25">
      <c r="A115" s="43" t="s">
        <v>23</v>
      </c>
      <c r="B115" s="60" t="s">
        <v>50</v>
      </c>
      <c r="C115" s="47">
        <f>+D115+E115</f>
        <v>102025551.59</v>
      </c>
      <c r="D115" s="61">
        <f>+D70+D63</f>
        <v>-9657902.3199999966</v>
      </c>
      <c r="E115" s="61">
        <f t="shared" ref="E115:F115" si="16">+E70+E63</f>
        <v>111683453.91</v>
      </c>
      <c r="F115" s="61">
        <f t="shared" si="16"/>
        <v>110955053.91</v>
      </c>
      <c r="G115" s="46" t="s">
        <v>7</v>
      </c>
    </row>
    <row r="116" spans="1:7" ht="15.75" customHeight="1" x14ac:dyDescent="0.3">
      <c r="A116" s="33"/>
      <c r="B116" s="33"/>
      <c r="C116" s="33"/>
      <c r="D116" s="33"/>
      <c r="E116" s="33"/>
      <c r="F116" s="33"/>
      <c r="G116" s="46" t="s">
        <v>7</v>
      </c>
    </row>
    <row r="117" spans="1:7" s="28" customFormat="1" ht="15.75" x14ac:dyDescent="0.25">
      <c r="A117" s="34"/>
      <c r="B117" s="62"/>
      <c r="C117" s="62"/>
      <c r="D117" s="34"/>
      <c r="E117" s="34"/>
      <c r="F117" s="34"/>
      <c r="G117" s="46" t="s">
        <v>7</v>
      </c>
    </row>
    <row r="118" spans="1:7" ht="16.5" hidden="1" x14ac:dyDescent="0.3">
      <c r="A118" s="29"/>
      <c r="B118" s="29"/>
      <c r="C118" s="29"/>
      <c r="D118" s="30"/>
      <c r="F118" s="31"/>
    </row>
    <row r="119" spans="1:7" ht="39.75" hidden="1" customHeight="1" x14ac:dyDescent="0.3">
      <c r="A119" s="29"/>
      <c r="B119" s="101"/>
      <c r="C119" s="101"/>
      <c r="D119" s="30"/>
      <c r="E119" s="31"/>
    </row>
    <row r="120" spans="1:7" s="28" customFormat="1" ht="15.75" x14ac:dyDescent="0.25">
      <c r="A120" s="63" t="s">
        <v>57</v>
      </c>
      <c r="B120" s="34"/>
      <c r="C120" s="64"/>
      <c r="D120" s="64"/>
      <c r="E120" s="64" t="s">
        <v>58</v>
      </c>
      <c r="F120" s="65"/>
      <c r="G120" s="59" t="s">
        <v>7</v>
      </c>
    </row>
    <row r="121" spans="1:7" s="28" customFormat="1" ht="15.75" hidden="1" x14ac:dyDescent="0.25">
      <c r="A121" s="63" t="s">
        <v>61</v>
      </c>
      <c r="B121" s="34"/>
      <c r="C121" s="64"/>
      <c r="D121" s="64"/>
      <c r="E121" s="64" t="s">
        <v>62</v>
      </c>
      <c r="F121" s="65"/>
    </row>
    <row r="122" spans="1:7" x14ac:dyDescent="0.3">
      <c r="D122" s="22"/>
    </row>
    <row r="123" spans="1:7" s="69" customFormat="1" ht="12.75" x14ac:dyDescent="0.2">
      <c r="B123" s="69" t="s">
        <v>45</v>
      </c>
      <c r="D123" s="70">
        <v>529124604.24000001</v>
      </c>
      <c r="E123" s="70">
        <v>9579417</v>
      </c>
      <c r="F123" s="70">
        <v>1450000</v>
      </c>
      <c r="G123" s="71"/>
    </row>
    <row r="124" spans="1:7" s="69" customFormat="1" ht="12.75" x14ac:dyDescent="0.2">
      <c r="D124" s="70"/>
      <c r="E124" s="70"/>
      <c r="F124" s="70"/>
      <c r="G124" s="72"/>
    </row>
    <row r="125" spans="1:7" s="69" customFormat="1" ht="12.75" x14ac:dyDescent="0.2">
      <c r="B125" s="69" t="s">
        <v>46</v>
      </c>
      <c r="D125" s="70">
        <v>519466701.91999996</v>
      </c>
      <c r="E125" s="70">
        <v>121262870.91</v>
      </c>
      <c r="F125" s="70">
        <v>112405053.91</v>
      </c>
      <c r="G125" s="72"/>
    </row>
    <row r="126" spans="1:7" s="69" customFormat="1" ht="12.75" x14ac:dyDescent="0.2">
      <c r="D126" s="72"/>
      <c r="E126" s="72"/>
      <c r="F126" s="72"/>
      <c r="G126" s="71"/>
    </row>
    <row r="127" spans="1:7" s="69" customFormat="1" ht="12.75" x14ac:dyDescent="0.2">
      <c r="B127" s="69" t="s">
        <v>47</v>
      </c>
      <c r="D127" s="72">
        <f>+D123-D125</f>
        <v>9657902.3200000525</v>
      </c>
      <c r="E127" s="72">
        <f>+E123-E125</f>
        <v>-111683453.91</v>
      </c>
      <c r="F127" s="72">
        <f>+F123-F125</f>
        <v>-110955053.91</v>
      </c>
      <c r="G127" s="71"/>
    </row>
    <row r="128" spans="1:7" s="69" customFormat="1" ht="12.75" x14ac:dyDescent="0.2">
      <c r="D128" s="72"/>
      <c r="E128" s="72"/>
      <c r="F128" s="72"/>
      <c r="G128" s="71"/>
    </row>
    <row r="129" spans="2:7" s="69" customFormat="1" ht="12.75" x14ac:dyDescent="0.2">
      <c r="B129" s="69" t="s">
        <v>48</v>
      </c>
      <c r="D129" s="72">
        <f>D22+D127</f>
        <v>5.5879354476928711E-8</v>
      </c>
      <c r="E129" s="72">
        <f>E13+E127</f>
        <v>0</v>
      </c>
      <c r="F129" s="72">
        <f>F127+F13</f>
        <v>0</v>
      </c>
      <c r="G129" s="71"/>
    </row>
  </sheetData>
  <autoFilter ref="A11:I121" xr:uid="{00000000-0009-0000-0000-000000000000}">
    <filterColumn colId="6">
      <filters>
        <filter val="п"/>
      </filters>
    </filterColumn>
  </autoFilter>
  <mergeCells count="9">
    <mergeCell ref="B119:C119"/>
    <mergeCell ref="A12:F12"/>
    <mergeCell ref="A62:F62"/>
    <mergeCell ref="A5:F5"/>
    <mergeCell ref="A9:A10"/>
    <mergeCell ref="B9:B10"/>
    <mergeCell ref="C9:C10"/>
    <mergeCell ref="D9:D10"/>
    <mergeCell ref="E9:F9"/>
  </mergeCells>
  <phoneticPr fontId="2" type="noConversion"/>
  <pageMargins left="1.1811023622047245" right="0.39370078740157483" top="0.78740157480314965" bottom="0.78740157480314965" header="0.15748031496062992" footer="0.15748031496062992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типова</vt:lpstr>
      <vt:lpstr>типова!Область_печати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2021-09-10T05:43:45Z</cp:lastPrinted>
  <dcterms:created xsi:type="dcterms:W3CDTF">2006-11-14T11:46:31Z</dcterms:created>
  <dcterms:modified xsi:type="dcterms:W3CDTF">2021-11-08T07:45:01Z</dcterms:modified>
</cp:coreProperties>
</file>