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9 сесія 30.04.2021р\Рішення міської ради на сайт\№ 308\"/>
    </mc:Choice>
  </mc:AlternateContent>
  <xr:revisionPtr revIDLastSave="0" documentId="13_ncr:1_{4315784B-D8E2-4EC5-99F2-90D6FC3268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типова" sheetId="8" r:id="rId1"/>
  </sheets>
  <definedNames>
    <definedName name="_xlnm._FilterDatabase" localSheetId="0" hidden="1">типова!$A$11:$I$118</definedName>
    <definedName name="_xlnm.Print_Area" localSheetId="0">типова!$A$1:$F$118</definedName>
  </definedNames>
  <calcPr calcId="181029"/>
</workbook>
</file>

<file path=xl/calcChain.xml><?xml version="1.0" encoding="utf-8"?>
<calcChain xmlns="http://schemas.openxmlformats.org/spreadsheetml/2006/main">
  <c r="D124" i="8" l="1"/>
  <c r="F124" i="8" l="1"/>
  <c r="E124" i="8"/>
  <c r="D16" i="8" l="1"/>
  <c r="D15" i="8"/>
  <c r="D23" i="8" l="1"/>
  <c r="I21" i="8" s="1"/>
  <c r="F65" i="8" l="1"/>
  <c r="F64" i="8" s="1"/>
  <c r="E65" i="8"/>
  <c r="E64" i="8" s="1"/>
  <c r="C64" i="8" s="1"/>
  <c r="F62" i="8"/>
  <c r="F61" i="8" s="1"/>
  <c r="E62" i="8"/>
  <c r="E61" i="8" s="1"/>
  <c r="C66" i="8"/>
  <c r="C63" i="8"/>
  <c r="C39" i="8"/>
  <c r="C62" i="8" l="1"/>
  <c r="F60" i="8"/>
  <c r="E60" i="8"/>
  <c r="C60" i="8" s="1"/>
  <c r="C61" i="8"/>
  <c r="C65" i="8"/>
  <c r="F33" i="8"/>
  <c r="F19" i="8" s="1"/>
  <c r="D89" i="8"/>
  <c r="D20" i="8"/>
  <c r="D74" i="8" s="1"/>
  <c r="E20" i="8"/>
  <c r="D34" i="8"/>
  <c r="D33" i="8" s="1"/>
  <c r="E33" i="8"/>
  <c r="E19" i="8" s="1"/>
  <c r="D71" i="8"/>
  <c r="F72" i="8"/>
  <c r="E72" i="8"/>
  <c r="D72" i="8"/>
  <c r="F71" i="8"/>
  <c r="E71" i="8"/>
  <c r="D110" i="8"/>
  <c r="E110" i="8"/>
  <c r="D109" i="8"/>
  <c r="E109" i="8"/>
  <c r="D108" i="8"/>
  <c r="E108" i="8"/>
  <c r="D107" i="8"/>
  <c r="E107" i="8"/>
  <c r="D106" i="8"/>
  <c r="E106" i="8"/>
  <c r="D105" i="8"/>
  <c r="E105" i="8"/>
  <c r="D104" i="8"/>
  <c r="E104" i="8"/>
  <c r="C50" i="8"/>
  <c r="C51" i="8"/>
  <c r="C52" i="8"/>
  <c r="C53" i="8"/>
  <c r="C54" i="8"/>
  <c r="C55" i="8"/>
  <c r="C56" i="8"/>
  <c r="B104" i="8"/>
  <c r="F104" i="8"/>
  <c r="B105" i="8"/>
  <c r="F105" i="8"/>
  <c r="B106" i="8"/>
  <c r="F106" i="8"/>
  <c r="B107" i="8"/>
  <c r="F107" i="8"/>
  <c r="B108" i="8"/>
  <c r="F108" i="8"/>
  <c r="B109" i="8"/>
  <c r="F109" i="8"/>
  <c r="B110" i="8"/>
  <c r="F110" i="8"/>
  <c r="C49" i="8"/>
  <c r="D98" i="8"/>
  <c r="E98" i="8"/>
  <c r="D99" i="8"/>
  <c r="E99" i="8"/>
  <c r="D100" i="8"/>
  <c r="E100" i="8"/>
  <c r="D101" i="8"/>
  <c r="E101" i="8"/>
  <c r="D102" i="8"/>
  <c r="E102" i="8"/>
  <c r="B98" i="8"/>
  <c r="F98" i="8"/>
  <c r="B99" i="8"/>
  <c r="F99" i="8"/>
  <c r="B100" i="8"/>
  <c r="F100" i="8"/>
  <c r="B101" i="8"/>
  <c r="F101" i="8"/>
  <c r="B102" i="8"/>
  <c r="F102" i="8"/>
  <c r="B103" i="8"/>
  <c r="D103" i="8"/>
  <c r="E103" i="8"/>
  <c r="F103" i="8"/>
  <c r="B111" i="8"/>
  <c r="D111" i="8"/>
  <c r="E111" i="8"/>
  <c r="F111" i="8"/>
  <c r="C44" i="8"/>
  <c r="C45" i="8"/>
  <c r="C46" i="8"/>
  <c r="C47" i="8"/>
  <c r="C48" i="8"/>
  <c r="D21" i="8"/>
  <c r="D75" i="8" s="1"/>
  <c r="E14" i="8"/>
  <c r="F69" i="8"/>
  <c r="F70" i="8"/>
  <c r="E69" i="8"/>
  <c r="E70" i="8"/>
  <c r="D69" i="8"/>
  <c r="D70" i="8"/>
  <c r="F14" i="8"/>
  <c r="D14" i="8"/>
  <c r="C18" i="8"/>
  <c r="C17" i="8"/>
  <c r="D77" i="8"/>
  <c r="D78" i="8"/>
  <c r="D79" i="8"/>
  <c r="E79" i="8"/>
  <c r="D80" i="8"/>
  <c r="D81" i="8"/>
  <c r="D82" i="8"/>
  <c r="D83" i="8"/>
  <c r="E83" i="8"/>
  <c r="D84" i="8"/>
  <c r="D85" i="8"/>
  <c r="D86" i="8"/>
  <c r="D88" i="8"/>
  <c r="D90" i="8"/>
  <c r="D91" i="8"/>
  <c r="D92" i="8"/>
  <c r="D93" i="8"/>
  <c r="D94" i="8"/>
  <c r="D95" i="8"/>
  <c r="D96" i="8"/>
  <c r="D97" i="8"/>
  <c r="E76" i="8"/>
  <c r="E77" i="8"/>
  <c r="E78" i="8"/>
  <c r="E80" i="8"/>
  <c r="E81" i="8"/>
  <c r="E82" i="8"/>
  <c r="E84" i="8"/>
  <c r="E85" i="8"/>
  <c r="E86" i="8"/>
  <c r="E88" i="8"/>
  <c r="E89" i="8"/>
  <c r="E90" i="8"/>
  <c r="E91" i="8"/>
  <c r="E92" i="8"/>
  <c r="E93" i="8"/>
  <c r="E94" i="8"/>
  <c r="E95" i="8"/>
  <c r="E96" i="8"/>
  <c r="E97" i="8"/>
  <c r="F76" i="8"/>
  <c r="F77" i="8"/>
  <c r="F78" i="8"/>
  <c r="F79" i="8"/>
  <c r="F80" i="8"/>
  <c r="F81" i="8"/>
  <c r="F82" i="8"/>
  <c r="F83" i="8"/>
  <c r="F84" i="8"/>
  <c r="F85" i="8"/>
  <c r="F86" i="8"/>
  <c r="F88" i="8"/>
  <c r="F90" i="8"/>
  <c r="F91" i="8"/>
  <c r="F92" i="8"/>
  <c r="F93" i="8"/>
  <c r="F94" i="8"/>
  <c r="F95" i="8"/>
  <c r="F96" i="8"/>
  <c r="F97" i="8"/>
  <c r="B97" i="8"/>
  <c r="B96" i="8"/>
  <c r="B95" i="8"/>
  <c r="B94" i="8"/>
  <c r="B93" i="8"/>
  <c r="B92" i="8"/>
  <c r="B91" i="8"/>
  <c r="B90" i="8"/>
  <c r="B89" i="8"/>
  <c r="B88" i="8"/>
  <c r="B86" i="8"/>
  <c r="B85" i="8"/>
  <c r="B84" i="8"/>
  <c r="B83" i="8"/>
  <c r="B82" i="8"/>
  <c r="B81" i="8"/>
  <c r="B80" i="8"/>
  <c r="B79" i="8"/>
  <c r="B78" i="8"/>
  <c r="B77" i="8"/>
  <c r="B76" i="8"/>
  <c r="E21" i="8"/>
  <c r="E75" i="8" s="1"/>
  <c r="F21" i="8"/>
  <c r="F75" i="8" s="1"/>
  <c r="E74" i="8"/>
  <c r="F74" i="8"/>
  <c r="C57" i="8"/>
  <c r="C43" i="8"/>
  <c r="C42" i="8"/>
  <c r="C41" i="8"/>
  <c r="C40" i="8"/>
  <c r="C38" i="8"/>
  <c r="C37" i="8"/>
  <c r="C36" i="8"/>
  <c r="C34" i="8"/>
  <c r="C32" i="8"/>
  <c r="C31" i="8"/>
  <c r="C30" i="8"/>
  <c r="C29" i="8"/>
  <c r="C28" i="8"/>
  <c r="C27" i="8"/>
  <c r="C26" i="8"/>
  <c r="C25" i="8"/>
  <c r="C24" i="8"/>
  <c r="C23" i="8"/>
  <c r="C22" i="8"/>
  <c r="C16" i="8"/>
  <c r="C15" i="8"/>
  <c r="D76" i="8"/>
  <c r="C14" i="8" l="1"/>
  <c r="C92" i="8"/>
  <c r="C103" i="8"/>
  <c r="C105" i="8"/>
  <c r="C107" i="8"/>
  <c r="C109" i="8"/>
  <c r="C81" i="8"/>
  <c r="C76" i="8"/>
  <c r="C94" i="8"/>
  <c r="E68" i="8"/>
  <c r="C111" i="8"/>
  <c r="C98" i="8"/>
  <c r="C104" i="8"/>
  <c r="C106" i="8"/>
  <c r="C108" i="8"/>
  <c r="C110" i="8"/>
  <c r="C84" i="8"/>
  <c r="C78" i="8"/>
  <c r="C70" i="8"/>
  <c r="C99" i="8"/>
  <c r="E13" i="8"/>
  <c r="C93" i="8"/>
  <c r="C77" i="8"/>
  <c r="C102" i="8"/>
  <c r="C100" i="8"/>
  <c r="F68" i="8"/>
  <c r="C71" i="8"/>
  <c r="C95" i="8"/>
  <c r="C91" i="8"/>
  <c r="D68" i="8"/>
  <c r="C68" i="8" s="1"/>
  <c r="C69" i="8"/>
  <c r="C79" i="8"/>
  <c r="C97" i="8"/>
  <c r="C86" i="8"/>
  <c r="E87" i="8"/>
  <c r="E73" i="8" s="1"/>
  <c r="C96" i="8"/>
  <c r="C85" i="8"/>
  <c r="C82" i="8"/>
  <c r="C101" i="8"/>
  <c r="C89" i="8"/>
  <c r="C90" i="8"/>
  <c r="C21" i="8"/>
  <c r="C75" i="8"/>
  <c r="C74" i="8"/>
  <c r="C20" i="8"/>
  <c r="C35" i="8"/>
  <c r="F89" i="8"/>
  <c r="F87" i="8" s="1"/>
  <c r="F73" i="8" s="1"/>
  <c r="C88" i="8"/>
  <c r="C80" i="8"/>
  <c r="D87" i="8"/>
  <c r="C83" i="8"/>
  <c r="C72" i="8"/>
  <c r="C33" i="8"/>
  <c r="D19" i="8"/>
  <c r="D126" i="8" s="1"/>
  <c r="F13" i="8"/>
  <c r="F58" i="8" l="1"/>
  <c r="F126" i="8"/>
  <c r="E58" i="8"/>
  <c r="E126" i="8"/>
  <c r="E67" i="8"/>
  <c r="E112" i="8" s="1"/>
  <c r="F67" i="8"/>
  <c r="F112" i="8" s="1"/>
  <c r="C87" i="8"/>
  <c r="D73" i="8"/>
  <c r="D67" i="8" s="1"/>
  <c r="D112" i="8" s="1"/>
  <c r="D13" i="8"/>
  <c r="C19" i="8"/>
  <c r="C112" i="8" l="1"/>
  <c r="C73" i="8"/>
  <c r="C67" i="8"/>
  <c r="C13" i="8"/>
  <c r="D58" i="8"/>
  <c r="C58" i="8" s="1"/>
</calcChain>
</file>

<file path=xl/sharedStrings.xml><?xml version="1.0" encoding="utf-8"?>
<sst xmlns="http://schemas.openxmlformats.org/spreadsheetml/2006/main" count="164" uniqueCount="55">
  <si>
    <t>Код</t>
  </si>
  <si>
    <t>грн.</t>
  </si>
  <si>
    <t>Загальний фонд</t>
  </si>
  <si>
    <t>Спеціальний фонд</t>
  </si>
  <si>
    <t>Кошти, що передаються із загального фонду бюджету до бюджету розвитку (спеціального фонду)</t>
  </si>
  <si>
    <t>На початок періоду</t>
  </si>
  <si>
    <t>На кінець періоду</t>
  </si>
  <si>
    <t>п</t>
  </si>
  <si>
    <t>х</t>
  </si>
  <si>
    <t>рішення про бюджет</t>
  </si>
  <si>
    <t>Повернення бюджетних коштів з депозитів</t>
  </si>
  <si>
    <t>Розміщення бюджетних коштів на депозитах</t>
  </si>
  <si>
    <t>Зміни обсягів депозитів і цінних паперів, що використовуються для управління ліквідністю</t>
  </si>
  <si>
    <t>до рішення міської ради</t>
  </si>
  <si>
    <t>Фінансування за активними операціями</t>
  </si>
  <si>
    <t>Додаток №2</t>
  </si>
  <si>
    <t>Секретар міської ради</t>
  </si>
  <si>
    <t>Внутрішнє фінансування</t>
  </si>
  <si>
    <t>Фінансування за рахунок зміни залишків коштів бюджетів</t>
  </si>
  <si>
    <t>Зміни обсягів бюджетних коштів</t>
  </si>
  <si>
    <t>Усього</t>
  </si>
  <si>
    <t>усього</t>
  </si>
  <si>
    <t>у т.ч. бюджет розвитку</t>
  </si>
  <si>
    <t>Фінансування за типом кредитора</t>
  </si>
  <si>
    <t>Найменування згідно з Класифікацією фінансування бюджету</t>
  </si>
  <si>
    <t>Х</t>
  </si>
  <si>
    <t>Фінансування за типом боргового зобов'язання</t>
  </si>
  <si>
    <t>Надходження внаслідок продажу/пред'явлення цінних паперів</t>
  </si>
  <si>
    <t>Придбання цінних паперів</t>
  </si>
  <si>
    <t>(код бюджету)</t>
  </si>
  <si>
    <t>04582000000</t>
  </si>
  <si>
    <t>Фінансування бюджету Новомосковської міської територіальної громади на 2021 рік</t>
  </si>
  <si>
    <t>Володимир АРУТЮНОВ</t>
  </si>
  <si>
    <t xml:space="preserve">Фінансування за борговими операціями </t>
  </si>
  <si>
    <t>401000 </t>
  </si>
  <si>
    <t>Запозичення </t>
  </si>
  <si>
    <t>401100 </t>
  </si>
  <si>
    <t>Внутрішні запозичення</t>
  </si>
  <si>
    <t>401101 </t>
  </si>
  <si>
    <t>Довгострокові зобов'язання </t>
  </si>
  <si>
    <t>402000 </t>
  </si>
  <si>
    <t>Погашення </t>
  </si>
  <si>
    <t>402100 </t>
  </si>
  <si>
    <t>Внутрішні зобов'язання </t>
  </si>
  <si>
    <t>402101 </t>
  </si>
  <si>
    <t>Вього за типом кредитора</t>
  </si>
  <si>
    <t>Вього за типом боргового зобов'язання</t>
  </si>
  <si>
    <t>рішення сесії від 05.03.2021</t>
  </si>
  <si>
    <t>рішення сесії від 30.03.2021</t>
  </si>
  <si>
    <t>рішення сесії від 30.04.2021</t>
  </si>
  <si>
    <t>доходи</t>
  </si>
  <si>
    <t>видатки</t>
  </si>
  <si>
    <r>
      <t xml:space="preserve">дефіцит </t>
    </r>
    <r>
      <rPr>
        <b/>
        <sz val="10"/>
        <color indexed="10"/>
        <rFont val="Bookman Old Style"/>
        <family val="1"/>
        <charset val="204"/>
      </rPr>
      <t xml:space="preserve">"-" </t>
    </r>
    <r>
      <rPr>
        <b/>
        <sz val="10"/>
        <rFont val="Bookman Old Style"/>
        <family val="1"/>
        <charset val="204"/>
      </rPr>
      <t>/ профіцит "+"</t>
    </r>
  </si>
  <si>
    <t>перевірка рядка 14 (повинно бути "0")</t>
  </si>
  <si>
    <t>від 30.04.2021р. №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</si>
</sst>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5" x14ac:knownFonts="1">
    <font>
      <sz val="10"/>
      <name val="Arial Cyr"/>
      <charset val="204"/>
    </font>
    <font>
      <sz val="12"/>
      <name val="Bookman Old Style"/>
      <family val="1"/>
      <charset val="204"/>
    </font>
    <font>
      <sz val="8"/>
      <name val="Arial Cyr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i/>
      <sz val="12"/>
      <name val="Bookman Old Style"/>
      <family val="1"/>
      <charset val="204"/>
    </font>
    <font>
      <i/>
      <sz val="10"/>
      <name val="Bookman Old Style"/>
      <family val="1"/>
      <charset val="204"/>
    </font>
    <font>
      <b/>
      <sz val="12"/>
      <name val="Bookman Old Style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indexed="10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vertical="center"/>
    </xf>
    <xf numFmtId="0" fontId="7" fillId="0" borderId="0" xfId="0" applyFont="1"/>
    <xf numFmtId="4" fontId="1" fillId="0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/>
    <xf numFmtId="49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/>
    <xf numFmtId="0" fontId="9" fillId="0" borderId="0" xfId="0" applyFont="1" applyFill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4" fontId="9" fillId="0" borderId="12" xfId="0" applyNumberFormat="1" applyFont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7" fillId="0" borderId="0" xfId="0" applyNumberFormat="1" applyFont="1" applyFill="1" applyAlignment="1" applyProtection="1">
      <alignment horizontal="left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indexed="11"/>
    <pageSetUpPr fitToPage="1"/>
  </sheetPr>
  <dimension ref="A1:I126"/>
  <sheetViews>
    <sheetView tabSelected="1" view="pageBreakPreview" zoomScale="74" zoomScaleNormal="75" zoomScaleSheetLayoutView="74" workbookViewId="0">
      <selection activeCell="E3" sqref="E3"/>
    </sheetView>
  </sheetViews>
  <sheetFormatPr defaultRowHeight="15" x14ac:dyDescent="0.3"/>
  <cols>
    <col min="1" max="1" width="17.28515625" style="3" bestFit="1" customWidth="1"/>
    <col min="2" max="2" width="48.42578125" style="3" customWidth="1"/>
    <col min="3" max="3" width="22.7109375" style="3" customWidth="1"/>
    <col min="4" max="4" width="21.7109375" style="3" customWidth="1"/>
    <col min="5" max="5" width="20.140625" style="3" customWidth="1"/>
    <col min="6" max="6" width="22" style="3" customWidth="1"/>
    <col min="7" max="7" width="9.140625" style="4"/>
    <col min="8" max="8" width="9.140625" style="3"/>
    <col min="9" max="9" width="16.42578125" style="3" bestFit="1" customWidth="1"/>
    <col min="10" max="16384" width="9.140625" style="3"/>
  </cols>
  <sheetData>
    <row r="1" spans="1:7" ht="16.5" x14ac:dyDescent="0.3">
      <c r="A1" s="33"/>
      <c r="B1" s="33"/>
      <c r="C1" s="33"/>
      <c r="D1" s="33"/>
      <c r="E1" s="34" t="s">
        <v>15</v>
      </c>
      <c r="F1" s="33"/>
      <c r="G1" s="35"/>
    </row>
    <row r="2" spans="1:7" ht="16.5" x14ac:dyDescent="0.3">
      <c r="A2" s="33"/>
      <c r="B2" s="33"/>
      <c r="C2" s="33"/>
      <c r="D2" s="33"/>
      <c r="E2" s="34" t="s">
        <v>13</v>
      </c>
      <c r="F2" s="33"/>
      <c r="G2" s="35"/>
    </row>
    <row r="3" spans="1:7" ht="19.5" customHeight="1" x14ac:dyDescent="0.3">
      <c r="A3" s="33"/>
      <c r="B3" s="33"/>
      <c r="C3" s="33"/>
      <c r="D3" s="33"/>
      <c r="E3" s="34" t="s">
        <v>54</v>
      </c>
      <c r="F3" s="33"/>
      <c r="G3" s="35"/>
    </row>
    <row r="4" spans="1:7" x14ac:dyDescent="0.3">
      <c r="A4" s="33"/>
      <c r="B4" s="33"/>
      <c r="C4" s="33"/>
      <c r="D4" s="33"/>
      <c r="E4" s="33"/>
      <c r="F4" s="36"/>
      <c r="G4" s="35"/>
    </row>
    <row r="5" spans="1:7" ht="16.5" x14ac:dyDescent="0.3">
      <c r="A5" s="92" t="s">
        <v>31</v>
      </c>
      <c r="B5" s="92"/>
      <c r="C5" s="92"/>
      <c r="D5" s="92"/>
      <c r="E5" s="92"/>
      <c r="F5" s="92"/>
      <c r="G5" s="35"/>
    </row>
    <row r="6" spans="1:7" ht="16.5" x14ac:dyDescent="0.3">
      <c r="A6" s="37" t="s">
        <v>30</v>
      </c>
      <c r="B6" s="38"/>
      <c r="C6" s="38"/>
      <c r="D6" s="38"/>
      <c r="E6" s="38"/>
      <c r="F6" s="38"/>
      <c r="G6" s="35"/>
    </row>
    <row r="7" spans="1:7" ht="16.5" x14ac:dyDescent="0.3">
      <c r="A7" s="35" t="s">
        <v>29</v>
      </c>
      <c r="B7" s="38"/>
      <c r="C7" s="38"/>
      <c r="D7" s="38"/>
      <c r="E7" s="38"/>
      <c r="F7" s="38"/>
      <c r="G7" s="35"/>
    </row>
    <row r="8" spans="1:7" ht="15.75" thickBot="1" x14ac:dyDescent="0.35">
      <c r="A8" s="33"/>
      <c r="B8" s="33"/>
      <c r="C8" s="33"/>
      <c r="D8" s="33"/>
      <c r="E8" s="33"/>
      <c r="F8" s="39" t="s">
        <v>1</v>
      </c>
      <c r="G8" s="35"/>
    </row>
    <row r="9" spans="1:7" s="2" customFormat="1" ht="15" customHeight="1" x14ac:dyDescent="0.25">
      <c r="A9" s="93" t="s">
        <v>0</v>
      </c>
      <c r="B9" s="93" t="s">
        <v>24</v>
      </c>
      <c r="C9" s="93" t="s">
        <v>20</v>
      </c>
      <c r="D9" s="93" t="s">
        <v>2</v>
      </c>
      <c r="E9" s="95" t="s">
        <v>3</v>
      </c>
      <c r="F9" s="96"/>
      <c r="G9" s="40"/>
    </row>
    <row r="10" spans="1:7" s="2" customFormat="1" ht="40.5" customHeight="1" thickBot="1" x14ac:dyDescent="0.3">
      <c r="A10" s="94"/>
      <c r="B10" s="94"/>
      <c r="C10" s="94"/>
      <c r="D10" s="94"/>
      <c r="E10" s="41" t="s">
        <v>21</v>
      </c>
      <c r="F10" s="41" t="s">
        <v>22</v>
      </c>
      <c r="G10" s="40"/>
    </row>
    <row r="11" spans="1:7" s="2" customFormat="1" ht="18" customHeight="1" thickBot="1" x14ac:dyDescent="0.3">
      <c r="A11" s="41">
        <v>1</v>
      </c>
      <c r="B11" s="42">
        <v>2</v>
      </c>
      <c r="C11" s="41">
        <v>3</v>
      </c>
      <c r="D11" s="41">
        <v>4</v>
      </c>
      <c r="E11" s="41">
        <v>5</v>
      </c>
      <c r="F11" s="41">
        <v>6</v>
      </c>
      <c r="G11" s="40"/>
    </row>
    <row r="12" spans="1:7" s="2" customFormat="1" ht="27" customHeight="1" thickBot="1" x14ac:dyDescent="0.3">
      <c r="A12" s="86" t="s">
        <v>23</v>
      </c>
      <c r="B12" s="87"/>
      <c r="C12" s="87"/>
      <c r="D12" s="87"/>
      <c r="E12" s="87"/>
      <c r="F12" s="88"/>
      <c r="G12" s="40" t="s">
        <v>7</v>
      </c>
    </row>
    <row r="13" spans="1:7" s="23" customFormat="1" ht="34.5" customHeight="1" thickBot="1" x14ac:dyDescent="0.25">
      <c r="A13" s="43">
        <v>200000</v>
      </c>
      <c r="B13" s="44" t="s">
        <v>17</v>
      </c>
      <c r="C13" s="45">
        <f>+D13+E13</f>
        <v>8934488.379999999</v>
      </c>
      <c r="D13" s="45">
        <f>+D19+D14</f>
        <v>-25275913.040000003</v>
      </c>
      <c r="E13" s="45">
        <f>+E19+E14</f>
        <v>34210401.420000002</v>
      </c>
      <c r="F13" s="45">
        <f>+F19+F14</f>
        <v>34210401.420000002</v>
      </c>
      <c r="G13" s="46" t="s">
        <v>7</v>
      </c>
    </row>
    <row r="14" spans="1:7" s="23" customFormat="1" ht="54" customHeight="1" thickBot="1" x14ac:dyDescent="0.25">
      <c r="A14" s="43">
        <v>206000</v>
      </c>
      <c r="B14" s="44" t="s">
        <v>12</v>
      </c>
      <c r="C14" s="47">
        <f>+D14+E14</f>
        <v>0</v>
      </c>
      <c r="D14" s="45">
        <f>D15+D16+D17+D18</f>
        <v>0</v>
      </c>
      <c r="E14" s="45">
        <f>E15+E16+E17+E18</f>
        <v>0</v>
      </c>
      <c r="F14" s="45">
        <f>F15+F16+F17+F18</f>
        <v>0</v>
      </c>
      <c r="G14" s="46" t="s">
        <v>7</v>
      </c>
    </row>
    <row r="15" spans="1:7" s="1" customFormat="1" ht="36" customHeight="1" x14ac:dyDescent="0.2">
      <c r="A15" s="48">
        <v>206110</v>
      </c>
      <c r="B15" s="49" t="s">
        <v>10</v>
      </c>
      <c r="C15" s="50">
        <f t="shared" ref="C15:C97" si="0">+D15+E15</f>
        <v>80000000</v>
      </c>
      <c r="D15" s="50">
        <f>39272000+40000000</f>
        <v>79272000</v>
      </c>
      <c r="E15" s="50">
        <v>728000</v>
      </c>
      <c r="F15" s="50"/>
      <c r="G15" s="46" t="s">
        <v>7</v>
      </c>
    </row>
    <row r="16" spans="1:7" s="1" customFormat="1" ht="36" customHeight="1" thickBot="1" x14ac:dyDescent="0.25">
      <c r="A16" s="51">
        <v>206210</v>
      </c>
      <c r="B16" s="52" t="s">
        <v>11</v>
      </c>
      <c r="C16" s="53">
        <f t="shared" si="0"/>
        <v>-80000000</v>
      </c>
      <c r="D16" s="53">
        <f>-39272000-40000000</f>
        <v>-79272000</v>
      </c>
      <c r="E16" s="54">
        <v>-728000</v>
      </c>
      <c r="F16" s="53"/>
      <c r="G16" s="46" t="s">
        <v>7</v>
      </c>
    </row>
    <row r="17" spans="1:9" s="1" customFormat="1" ht="36" hidden="1" customHeight="1" x14ac:dyDescent="0.2">
      <c r="A17" s="24">
        <v>206120</v>
      </c>
      <c r="B17" s="25" t="s">
        <v>27</v>
      </c>
      <c r="C17" s="26">
        <f t="shared" si="0"/>
        <v>0</v>
      </c>
      <c r="D17" s="26"/>
      <c r="E17" s="26"/>
      <c r="F17" s="26"/>
      <c r="G17" s="13" t="s">
        <v>8</v>
      </c>
    </row>
    <row r="18" spans="1:9" s="1" customFormat="1" ht="36" hidden="1" customHeight="1" thickBot="1" x14ac:dyDescent="0.25">
      <c r="A18" s="5">
        <v>206220</v>
      </c>
      <c r="B18" s="6" t="s">
        <v>28</v>
      </c>
      <c r="C18" s="32">
        <f t="shared" si="0"/>
        <v>0</v>
      </c>
      <c r="D18" s="32"/>
      <c r="E18" s="7"/>
      <c r="F18" s="32"/>
      <c r="G18" s="13" t="s">
        <v>8</v>
      </c>
    </row>
    <row r="19" spans="1:9" s="23" customFormat="1" ht="52.5" customHeight="1" thickBot="1" x14ac:dyDescent="0.25">
      <c r="A19" s="43">
        <v>208000</v>
      </c>
      <c r="B19" s="44" t="s">
        <v>18</v>
      </c>
      <c r="C19" s="47">
        <f t="shared" si="0"/>
        <v>8934488.379999999</v>
      </c>
      <c r="D19" s="45">
        <f>SUM(D22:D33)</f>
        <v>-25275913.040000003</v>
      </c>
      <c r="E19" s="45">
        <f>SUM(E22:E33)</f>
        <v>34210401.420000002</v>
      </c>
      <c r="F19" s="45">
        <f>SUM(F22:F33)</f>
        <v>34210401.420000002</v>
      </c>
      <c r="G19" s="46" t="s">
        <v>7</v>
      </c>
    </row>
    <row r="20" spans="1:9" s="1" customFormat="1" ht="33.75" customHeight="1" x14ac:dyDescent="0.2">
      <c r="A20" s="48">
        <v>208100</v>
      </c>
      <c r="B20" s="49" t="s">
        <v>5</v>
      </c>
      <c r="C20" s="55">
        <f>+D20+E20</f>
        <v>33970472.590000004</v>
      </c>
      <c r="D20" s="55">
        <f>22164030.61+9186306.25+944732.73+104657.96+517534.17</f>
        <v>32917261.720000003</v>
      </c>
      <c r="E20" s="50">
        <f>728442.34+324768.53</f>
        <v>1053210.8700000001</v>
      </c>
      <c r="F20" s="50">
        <v>324768.53000000003</v>
      </c>
      <c r="G20" s="46" t="s">
        <v>7</v>
      </c>
    </row>
    <row r="21" spans="1:9" s="1" customFormat="1" ht="31.5" customHeight="1" thickBot="1" x14ac:dyDescent="0.25">
      <c r="A21" s="51">
        <v>208200</v>
      </c>
      <c r="B21" s="52" t="s">
        <v>6</v>
      </c>
      <c r="C21" s="54">
        <f t="shared" si="0"/>
        <v>25035984.210000005</v>
      </c>
      <c r="D21" s="54">
        <f>D20-SUM(D22:D32)</f>
        <v>23982773.340000004</v>
      </c>
      <c r="E21" s="54">
        <f>E20-SUM(E22:E32)</f>
        <v>1053210.8700000001</v>
      </c>
      <c r="F21" s="54">
        <f>F20-SUM(F22:F32)</f>
        <v>324768.53000000003</v>
      </c>
      <c r="G21" s="46" t="s">
        <v>7</v>
      </c>
      <c r="I21" s="80">
        <f>SUM(D22:D32)</f>
        <v>8934488.379999999</v>
      </c>
    </row>
    <row r="22" spans="1:9" s="13" customFormat="1" ht="20.25" hidden="1" customHeight="1" thickBot="1" x14ac:dyDescent="0.25">
      <c r="A22" s="9"/>
      <c r="B22" s="10" t="s">
        <v>47</v>
      </c>
      <c r="C22" s="12">
        <f t="shared" si="0"/>
        <v>1536594.38</v>
      </c>
      <c r="D22" s="11">
        <v>1536594.38</v>
      </c>
      <c r="E22" s="11"/>
      <c r="F22" s="11"/>
      <c r="G22" s="46" t="s">
        <v>8</v>
      </c>
    </row>
    <row r="23" spans="1:9" s="13" customFormat="1" ht="16.5" hidden="1" thickBot="1" x14ac:dyDescent="0.25">
      <c r="A23" s="9"/>
      <c r="B23" s="10" t="s">
        <v>48</v>
      </c>
      <c r="C23" s="12">
        <f t="shared" si="0"/>
        <v>5680360</v>
      </c>
      <c r="D23" s="11">
        <f>5638360+42000</f>
        <v>5680360</v>
      </c>
      <c r="E23" s="11"/>
      <c r="F23" s="11"/>
      <c r="G23" s="13" t="s">
        <v>8</v>
      </c>
    </row>
    <row r="24" spans="1:9" s="13" customFormat="1" ht="16.5" hidden="1" thickBot="1" x14ac:dyDescent="0.25">
      <c r="A24" s="9"/>
      <c r="B24" s="10" t="s">
        <v>49</v>
      </c>
      <c r="C24" s="12">
        <f t="shared" si="0"/>
        <v>517534</v>
      </c>
      <c r="D24" s="11">
        <v>517534</v>
      </c>
      <c r="E24" s="11"/>
      <c r="F24" s="11"/>
      <c r="G24" s="13" t="s">
        <v>8</v>
      </c>
    </row>
    <row r="25" spans="1:9" s="13" customFormat="1" ht="16.5" hidden="1" thickBot="1" x14ac:dyDescent="0.25">
      <c r="A25" s="9"/>
      <c r="B25" s="10" t="s">
        <v>49</v>
      </c>
      <c r="C25" s="12">
        <f t="shared" si="0"/>
        <v>1200000</v>
      </c>
      <c r="D25" s="11">
        <v>1200000</v>
      </c>
      <c r="E25" s="11"/>
      <c r="F25" s="11"/>
      <c r="G25" s="13" t="s">
        <v>8</v>
      </c>
    </row>
    <row r="26" spans="1:9" s="13" customFormat="1" ht="16.5" hidden="1" thickBot="1" x14ac:dyDescent="0.25">
      <c r="A26" s="9"/>
      <c r="B26" s="10"/>
      <c r="C26" s="12">
        <f t="shared" si="0"/>
        <v>0</v>
      </c>
      <c r="D26" s="11"/>
      <c r="E26" s="11"/>
      <c r="F26" s="11"/>
      <c r="G26" s="13" t="s">
        <v>8</v>
      </c>
    </row>
    <row r="27" spans="1:9" s="13" customFormat="1" ht="16.5" hidden="1" thickBot="1" x14ac:dyDescent="0.25">
      <c r="A27" s="9"/>
      <c r="B27" s="10"/>
      <c r="C27" s="12">
        <f t="shared" si="0"/>
        <v>0</v>
      </c>
      <c r="D27" s="11"/>
      <c r="E27" s="11"/>
      <c r="F27" s="11"/>
      <c r="G27" s="13" t="s">
        <v>8</v>
      </c>
    </row>
    <row r="28" spans="1:9" s="13" customFormat="1" ht="16.5" hidden="1" thickBot="1" x14ac:dyDescent="0.25">
      <c r="A28" s="9"/>
      <c r="B28" s="10"/>
      <c r="C28" s="12">
        <f t="shared" si="0"/>
        <v>0</v>
      </c>
      <c r="D28" s="11"/>
      <c r="E28" s="11"/>
      <c r="F28" s="11"/>
      <c r="G28" s="13" t="s">
        <v>8</v>
      </c>
    </row>
    <row r="29" spans="1:9" s="13" customFormat="1" ht="16.5" hidden="1" thickBot="1" x14ac:dyDescent="0.25">
      <c r="A29" s="9"/>
      <c r="B29" s="10"/>
      <c r="C29" s="12">
        <f t="shared" si="0"/>
        <v>0</v>
      </c>
      <c r="D29" s="11"/>
      <c r="E29" s="11"/>
      <c r="F29" s="11"/>
      <c r="G29" s="13" t="s">
        <v>8</v>
      </c>
    </row>
    <row r="30" spans="1:9" s="13" customFormat="1" ht="16.5" hidden="1" thickBot="1" x14ac:dyDescent="0.25">
      <c r="A30" s="9"/>
      <c r="B30" s="10"/>
      <c r="C30" s="12">
        <f t="shared" si="0"/>
        <v>0</v>
      </c>
      <c r="D30" s="11"/>
      <c r="E30" s="11"/>
      <c r="F30" s="11"/>
      <c r="G30" s="13" t="s">
        <v>8</v>
      </c>
    </row>
    <row r="31" spans="1:9" s="13" customFormat="1" ht="16.5" hidden="1" thickBot="1" x14ac:dyDescent="0.25">
      <c r="A31" s="9"/>
      <c r="B31" s="10"/>
      <c r="C31" s="12">
        <f t="shared" si="0"/>
        <v>0</v>
      </c>
      <c r="D31" s="11"/>
      <c r="E31" s="11"/>
      <c r="F31" s="11"/>
      <c r="G31" s="13" t="s">
        <v>8</v>
      </c>
    </row>
    <row r="32" spans="1:9" s="13" customFormat="1" ht="16.5" hidden="1" thickBot="1" x14ac:dyDescent="0.25">
      <c r="A32" s="9"/>
      <c r="B32" s="10"/>
      <c r="C32" s="12">
        <f t="shared" si="0"/>
        <v>0</v>
      </c>
      <c r="D32" s="11"/>
      <c r="E32" s="11"/>
      <c r="F32" s="11"/>
      <c r="G32" s="13" t="s">
        <v>8</v>
      </c>
    </row>
    <row r="33" spans="1:7" s="8" customFormat="1" ht="62.25" customHeight="1" thickBot="1" x14ac:dyDescent="0.25">
      <c r="A33" s="56">
        <v>208400</v>
      </c>
      <c r="B33" s="57" t="s">
        <v>4</v>
      </c>
      <c r="C33" s="58">
        <f t="shared" si="0"/>
        <v>0</v>
      </c>
      <c r="D33" s="58">
        <f>SUM(D34:D57)</f>
        <v>-34210401.420000002</v>
      </c>
      <c r="E33" s="58">
        <f>SUM(E34:E57)</f>
        <v>34210401.420000002</v>
      </c>
      <c r="F33" s="58">
        <f>SUM(F34:F57)</f>
        <v>34210401.420000002</v>
      </c>
      <c r="G33" s="59" t="s">
        <v>7</v>
      </c>
    </row>
    <row r="34" spans="1:7" s="14" customFormat="1" ht="16.5" hidden="1" thickBot="1" x14ac:dyDescent="0.25">
      <c r="A34" s="9"/>
      <c r="B34" s="16" t="s">
        <v>9</v>
      </c>
      <c r="C34" s="12">
        <f t="shared" si="0"/>
        <v>0</v>
      </c>
      <c r="D34" s="17">
        <f>-28422900-5000000-1000000-650000-1150000-403549</f>
        <v>-36626449</v>
      </c>
      <c r="E34" s="17">
        <v>36626449</v>
      </c>
      <c r="F34" s="17">
        <v>36626449</v>
      </c>
      <c r="G34" s="18" t="s">
        <v>8</v>
      </c>
    </row>
    <row r="35" spans="1:7" s="14" customFormat="1" ht="16.5" hidden="1" thickBot="1" x14ac:dyDescent="0.25">
      <c r="A35" s="9"/>
      <c r="B35" s="10" t="s">
        <v>47</v>
      </c>
      <c r="C35" s="12">
        <f t="shared" si="0"/>
        <v>0</v>
      </c>
      <c r="D35" s="11">
        <v>-1311136.3799999999</v>
      </c>
      <c r="E35" s="11">
        <v>1311136.3799999999</v>
      </c>
      <c r="F35" s="11">
        <v>1311136.3799999999</v>
      </c>
      <c r="G35" s="18" t="s">
        <v>8</v>
      </c>
    </row>
    <row r="36" spans="1:7" s="14" customFormat="1" ht="16.5" hidden="1" thickBot="1" x14ac:dyDescent="0.25">
      <c r="A36" s="9"/>
      <c r="B36" s="10" t="s">
        <v>48</v>
      </c>
      <c r="C36" s="12">
        <f t="shared" si="0"/>
        <v>0</v>
      </c>
      <c r="D36" s="17">
        <v>2887183.96</v>
      </c>
      <c r="E36" s="17">
        <v>-2887183.96</v>
      </c>
      <c r="F36" s="17">
        <v>-2887183.96</v>
      </c>
      <c r="G36" s="18" t="s">
        <v>8</v>
      </c>
    </row>
    <row r="37" spans="1:7" s="14" customFormat="1" ht="16.5" hidden="1" thickBot="1" x14ac:dyDescent="0.25">
      <c r="A37" s="9"/>
      <c r="B37" s="10" t="s">
        <v>49</v>
      </c>
      <c r="C37" s="12">
        <f t="shared" si="0"/>
        <v>0</v>
      </c>
      <c r="D37" s="17">
        <v>2040000</v>
      </c>
      <c r="E37" s="17">
        <v>-2040000</v>
      </c>
      <c r="F37" s="17">
        <v>-2040000</v>
      </c>
      <c r="G37" s="18" t="s">
        <v>8</v>
      </c>
    </row>
    <row r="38" spans="1:7" s="14" customFormat="1" ht="16.5" hidden="1" thickBot="1" x14ac:dyDescent="0.25">
      <c r="A38" s="9"/>
      <c r="B38" s="10" t="s">
        <v>49</v>
      </c>
      <c r="C38" s="12">
        <f t="shared" si="0"/>
        <v>0</v>
      </c>
      <c r="D38" s="17">
        <v>-1200000</v>
      </c>
      <c r="E38" s="17">
        <v>1200000</v>
      </c>
      <c r="F38" s="17">
        <v>1200000</v>
      </c>
      <c r="G38" s="18" t="s">
        <v>8</v>
      </c>
    </row>
    <row r="39" spans="1:7" s="14" customFormat="1" ht="18.75" hidden="1" customHeight="1" thickBot="1" x14ac:dyDescent="0.25">
      <c r="A39" s="9"/>
      <c r="B39" s="10"/>
      <c r="C39" s="12">
        <f>+D39+E39</f>
        <v>0</v>
      </c>
      <c r="D39" s="17"/>
      <c r="E39" s="17"/>
      <c r="F39" s="17"/>
      <c r="G39" s="18" t="s">
        <v>8</v>
      </c>
    </row>
    <row r="40" spans="1:7" s="14" customFormat="1" ht="16.5" hidden="1" thickBot="1" x14ac:dyDescent="0.25">
      <c r="A40" s="9"/>
      <c r="B40" s="10"/>
      <c r="C40" s="12">
        <f t="shared" si="0"/>
        <v>0</v>
      </c>
      <c r="D40" s="17"/>
      <c r="E40" s="17"/>
      <c r="F40" s="17"/>
      <c r="G40" s="18" t="s">
        <v>8</v>
      </c>
    </row>
    <row r="41" spans="1:7" s="14" customFormat="1" ht="16.5" hidden="1" thickBot="1" x14ac:dyDescent="0.25">
      <c r="A41" s="9"/>
      <c r="B41" s="10"/>
      <c r="C41" s="12">
        <f t="shared" si="0"/>
        <v>0</v>
      </c>
      <c r="D41" s="17"/>
      <c r="E41" s="17"/>
      <c r="F41" s="17"/>
      <c r="G41" s="18" t="s">
        <v>8</v>
      </c>
    </row>
    <row r="42" spans="1:7" s="14" customFormat="1" ht="16.5" hidden="1" thickBot="1" x14ac:dyDescent="0.25">
      <c r="A42" s="9"/>
      <c r="B42" s="19"/>
      <c r="C42" s="12">
        <f t="shared" si="0"/>
        <v>0</v>
      </c>
      <c r="D42" s="17"/>
      <c r="E42" s="17"/>
      <c r="F42" s="17"/>
      <c r="G42" s="18" t="s">
        <v>8</v>
      </c>
    </row>
    <row r="43" spans="1:7" s="14" customFormat="1" ht="16.5" hidden="1" thickBot="1" x14ac:dyDescent="0.25">
      <c r="A43" s="9"/>
      <c r="B43" s="19"/>
      <c r="C43" s="12">
        <f t="shared" si="0"/>
        <v>0</v>
      </c>
      <c r="D43" s="17"/>
      <c r="E43" s="17"/>
      <c r="F43" s="17"/>
      <c r="G43" s="18" t="s">
        <v>8</v>
      </c>
    </row>
    <row r="44" spans="1:7" s="14" customFormat="1" ht="16.5" hidden="1" thickBot="1" x14ac:dyDescent="0.25">
      <c r="A44" s="9"/>
      <c r="B44" s="19"/>
      <c r="C44" s="12">
        <f t="shared" si="0"/>
        <v>0</v>
      </c>
      <c r="D44" s="17"/>
      <c r="E44" s="17"/>
      <c r="F44" s="17"/>
      <c r="G44" s="18" t="s">
        <v>8</v>
      </c>
    </row>
    <row r="45" spans="1:7" s="14" customFormat="1" ht="16.5" hidden="1" thickBot="1" x14ac:dyDescent="0.25">
      <c r="A45" s="9"/>
      <c r="B45" s="19"/>
      <c r="C45" s="12">
        <f t="shared" si="0"/>
        <v>0</v>
      </c>
      <c r="D45" s="17"/>
      <c r="E45" s="17"/>
      <c r="F45" s="17"/>
      <c r="G45" s="18" t="s">
        <v>8</v>
      </c>
    </row>
    <row r="46" spans="1:7" s="14" customFormat="1" ht="16.5" hidden="1" thickBot="1" x14ac:dyDescent="0.25">
      <c r="A46" s="9"/>
      <c r="B46" s="10"/>
      <c r="C46" s="12">
        <f t="shared" si="0"/>
        <v>0</v>
      </c>
      <c r="D46" s="17"/>
      <c r="E46" s="17"/>
      <c r="F46" s="17"/>
      <c r="G46" s="18" t="s">
        <v>8</v>
      </c>
    </row>
    <row r="47" spans="1:7" s="14" customFormat="1" ht="16.5" hidden="1" thickBot="1" x14ac:dyDescent="0.25">
      <c r="A47" s="9"/>
      <c r="B47" s="10"/>
      <c r="C47" s="12">
        <f t="shared" si="0"/>
        <v>0</v>
      </c>
      <c r="D47" s="17"/>
      <c r="E47" s="17"/>
      <c r="F47" s="17"/>
      <c r="G47" s="18" t="s">
        <v>8</v>
      </c>
    </row>
    <row r="48" spans="1:7" s="14" customFormat="1" ht="16.5" hidden="1" thickBot="1" x14ac:dyDescent="0.25">
      <c r="A48" s="9"/>
      <c r="B48" s="10"/>
      <c r="C48" s="12">
        <f t="shared" si="0"/>
        <v>0</v>
      </c>
      <c r="D48" s="17"/>
      <c r="E48" s="17"/>
      <c r="F48" s="17"/>
      <c r="G48" s="18" t="s">
        <v>8</v>
      </c>
    </row>
    <row r="49" spans="1:7" s="14" customFormat="1" ht="16.5" hidden="1" thickBot="1" x14ac:dyDescent="0.25">
      <c r="A49" s="9"/>
      <c r="B49" s="10"/>
      <c r="C49" s="12">
        <f>+D49+E49</f>
        <v>0</v>
      </c>
      <c r="D49" s="17"/>
      <c r="E49" s="17"/>
      <c r="F49" s="17"/>
      <c r="G49" s="18" t="s">
        <v>8</v>
      </c>
    </row>
    <row r="50" spans="1:7" s="14" customFormat="1" ht="16.5" hidden="1" thickBot="1" x14ac:dyDescent="0.25">
      <c r="A50" s="9"/>
      <c r="B50" s="10"/>
      <c r="C50" s="12">
        <f t="shared" ref="C50:C56" si="1">+D50+E50</f>
        <v>0</v>
      </c>
      <c r="D50" s="17"/>
      <c r="E50" s="17"/>
      <c r="F50" s="17"/>
      <c r="G50" s="18" t="s">
        <v>8</v>
      </c>
    </row>
    <row r="51" spans="1:7" s="14" customFormat="1" ht="16.5" hidden="1" thickBot="1" x14ac:dyDescent="0.25">
      <c r="A51" s="9"/>
      <c r="B51" s="10"/>
      <c r="C51" s="12">
        <f t="shared" si="1"/>
        <v>0</v>
      </c>
      <c r="D51" s="17"/>
      <c r="E51" s="17"/>
      <c r="F51" s="17"/>
      <c r="G51" s="18" t="s">
        <v>8</v>
      </c>
    </row>
    <row r="52" spans="1:7" s="14" customFormat="1" ht="16.5" hidden="1" thickBot="1" x14ac:dyDescent="0.25">
      <c r="A52" s="9"/>
      <c r="B52" s="10"/>
      <c r="C52" s="12">
        <f t="shared" si="1"/>
        <v>0</v>
      </c>
      <c r="D52" s="17"/>
      <c r="E52" s="17"/>
      <c r="F52" s="17"/>
      <c r="G52" s="18" t="s">
        <v>8</v>
      </c>
    </row>
    <row r="53" spans="1:7" s="14" customFormat="1" ht="16.5" hidden="1" thickBot="1" x14ac:dyDescent="0.25">
      <c r="A53" s="9"/>
      <c r="B53" s="10"/>
      <c r="C53" s="12">
        <f t="shared" si="1"/>
        <v>0</v>
      </c>
      <c r="D53" s="17"/>
      <c r="E53" s="17"/>
      <c r="F53" s="17"/>
      <c r="G53" s="18" t="s">
        <v>8</v>
      </c>
    </row>
    <row r="54" spans="1:7" s="14" customFormat="1" ht="16.5" hidden="1" thickBot="1" x14ac:dyDescent="0.25">
      <c r="A54" s="9"/>
      <c r="B54" s="10"/>
      <c r="C54" s="12">
        <f t="shared" si="1"/>
        <v>0</v>
      </c>
      <c r="D54" s="17"/>
      <c r="E54" s="17"/>
      <c r="F54" s="17"/>
      <c r="G54" s="18" t="s">
        <v>8</v>
      </c>
    </row>
    <row r="55" spans="1:7" s="14" customFormat="1" ht="16.5" hidden="1" thickBot="1" x14ac:dyDescent="0.25">
      <c r="A55" s="9"/>
      <c r="B55" s="10"/>
      <c r="C55" s="12">
        <f t="shared" si="1"/>
        <v>0</v>
      </c>
      <c r="D55" s="17"/>
      <c r="E55" s="17"/>
      <c r="F55" s="17"/>
      <c r="G55" s="18" t="s">
        <v>8</v>
      </c>
    </row>
    <row r="56" spans="1:7" s="14" customFormat="1" ht="16.5" hidden="1" thickBot="1" x14ac:dyDescent="0.25">
      <c r="A56" s="9"/>
      <c r="B56" s="10"/>
      <c r="C56" s="12">
        <f t="shared" si="1"/>
        <v>0</v>
      </c>
      <c r="D56" s="17"/>
      <c r="E56" s="17"/>
      <c r="F56" s="17"/>
      <c r="G56" s="18" t="s">
        <v>8</v>
      </c>
    </row>
    <row r="57" spans="1:7" s="14" customFormat="1" ht="16.5" hidden="1" thickBot="1" x14ac:dyDescent="0.25">
      <c r="A57" s="9"/>
      <c r="B57" s="19"/>
      <c r="C57" s="12">
        <f t="shared" si="0"/>
        <v>0</v>
      </c>
      <c r="D57" s="17"/>
      <c r="E57" s="17"/>
      <c r="F57" s="17"/>
      <c r="G57" s="18" t="s">
        <v>8</v>
      </c>
    </row>
    <row r="58" spans="1:7" s="27" customFormat="1" ht="39" customHeight="1" thickBot="1" x14ac:dyDescent="0.25">
      <c r="A58" s="43" t="s">
        <v>25</v>
      </c>
      <c r="B58" s="60" t="s">
        <v>45</v>
      </c>
      <c r="C58" s="47">
        <f t="shared" si="0"/>
        <v>8934488.379999999</v>
      </c>
      <c r="D58" s="61">
        <f>+D13</f>
        <v>-25275913.040000003</v>
      </c>
      <c r="E58" s="61">
        <f>+E13</f>
        <v>34210401.420000002</v>
      </c>
      <c r="F58" s="61">
        <f>+F13</f>
        <v>34210401.420000002</v>
      </c>
      <c r="G58" s="46" t="s">
        <v>7</v>
      </c>
    </row>
    <row r="59" spans="1:7" s="8" customFormat="1" ht="27.75" hidden="1" customHeight="1" thickBot="1" x14ac:dyDescent="0.25">
      <c r="A59" s="89" t="s">
        <v>26</v>
      </c>
      <c r="B59" s="90"/>
      <c r="C59" s="90"/>
      <c r="D59" s="90"/>
      <c r="E59" s="90"/>
      <c r="F59" s="91"/>
      <c r="G59" s="59"/>
    </row>
    <row r="60" spans="1:7" s="8" customFormat="1" ht="27.75" hidden="1" customHeight="1" x14ac:dyDescent="0.2">
      <c r="A60" s="68">
        <v>400000</v>
      </c>
      <c r="B60" s="69" t="s">
        <v>33</v>
      </c>
      <c r="C60" s="76">
        <f t="shared" si="0"/>
        <v>0</v>
      </c>
      <c r="D60" s="76"/>
      <c r="E60" s="76">
        <f>E61+E64</f>
        <v>0</v>
      </c>
      <c r="F60" s="76">
        <f>F61+F64</f>
        <v>0</v>
      </c>
      <c r="G60" s="59"/>
    </row>
    <row r="61" spans="1:7" s="27" customFormat="1" ht="27.75" hidden="1" customHeight="1" x14ac:dyDescent="0.2">
      <c r="A61" s="70" t="s">
        <v>34</v>
      </c>
      <c r="B61" s="71" t="s">
        <v>35</v>
      </c>
      <c r="C61" s="77">
        <f t="shared" si="0"/>
        <v>0</v>
      </c>
      <c r="D61" s="77"/>
      <c r="E61" s="77">
        <f>E62</f>
        <v>0</v>
      </c>
      <c r="F61" s="77">
        <f>F62</f>
        <v>0</v>
      </c>
      <c r="G61" s="46"/>
    </row>
    <row r="62" spans="1:7" s="8" customFormat="1" ht="27.75" hidden="1" customHeight="1" x14ac:dyDescent="0.2">
      <c r="A62" s="72" t="s">
        <v>36</v>
      </c>
      <c r="B62" s="73" t="s">
        <v>37</v>
      </c>
      <c r="C62" s="78">
        <f t="shared" si="0"/>
        <v>0</v>
      </c>
      <c r="D62" s="78"/>
      <c r="E62" s="78">
        <f>E63</f>
        <v>0</v>
      </c>
      <c r="F62" s="78">
        <f>F63</f>
        <v>0</v>
      </c>
      <c r="G62" s="59"/>
    </row>
    <row r="63" spans="1:7" s="8" customFormat="1" ht="27.75" hidden="1" customHeight="1" x14ac:dyDescent="0.2">
      <c r="A63" s="72" t="s">
        <v>38</v>
      </c>
      <c r="B63" s="73" t="s">
        <v>39</v>
      </c>
      <c r="C63" s="78">
        <f t="shared" si="0"/>
        <v>0</v>
      </c>
      <c r="D63" s="78"/>
      <c r="E63" s="78"/>
      <c r="F63" s="78"/>
      <c r="G63" s="59"/>
    </row>
    <row r="64" spans="1:7" s="27" customFormat="1" ht="27.75" hidden="1" customHeight="1" x14ac:dyDescent="0.2">
      <c r="A64" s="70" t="s">
        <v>40</v>
      </c>
      <c r="B64" s="71" t="s">
        <v>41</v>
      </c>
      <c r="C64" s="77">
        <f t="shared" si="0"/>
        <v>0</v>
      </c>
      <c r="D64" s="77"/>
      <c r="E64" s="77">
        <f>E65</f>
        <v>0</v>
      </c>
      <c r="F64" s="77">
        <f>F65</f>
        <v>0</v>
      </c>
      <c r="G64" s="46"/>
    </row>
    <row r="65" spans="1:9" s="8" customFormat="1" ht="27.75" hidden="1" customHeight="1" x14ac:dyDescent="0.2">
      <c r="A65" s="72" t="s">
        <v>42</v>
      </c>
      <c r="B65" s="73" t="s">
        <v>43</v>
      </c>
      <c r="C65" s="78">
        <f t="shared" si="0"/>
        <v>0</v>
      </c>
      <c r="D65" s="78"/>
      <c r="E65" s="78">
        <f>E66</f>
        <v>0</v>
      </c>
      <c r="F65" s="78">
        <f>F66</f>
        <v>0</v>
      </c>
      <c r="G65" s="59"/>
    </row>
    <row r="66" spans="1:9" s="8" customFormat="1" ht="27.75" hidden="1" customHeight="1" thickBot="1" x14ac:dyDescent="0.25">
      <c r="A66" s="74" t="s">
        <v>44</v>
      </c>
      <c r="B66" s="75" t="s">
        <v>39</v>
      </c>
      <c r="C66" s="79">
        <f t="shared" si="0"/>
        <v>0</v>
      </c>
      <c r="D66" s="79"/>
      <c r="E66" s="79">
        <v>0</v>
      </c>
      <c r="F66" s="79">
        <v>0</v>
      </c>
      <c r="G66" s="59"/>
    </row>
    <row r="67" spans="1:9" s="27" customFormat="1" ht="42" customHeight="1" thickBot="1" x14ac:dyDescent="0.25">
      <c r="A67" s="43">
        <v>600000</v>
      </c>
      <c r="B67" s="44" t="s">
        <v>14</v>
      </c>
      <c r="C67" s="45">
        <f t="shared" si="0"/>
        <v>8934488.379999999</v>
      </c>
      <c r="D67" s="61">
        <f>+D73+D68</f>
        <v>-25275913.040000003</v>
      </c>
      <c r="E67" s="61">
        <f>+E73+E68</f>
        <v>34210401.420000002</v>
      </c>
      <c r="F67" s="61">
        <f>+F73+F68</f>
        <v>34210401.420000002</v>
      </c>
      <c r="G67" s="46" t="s">
        <v>7</v>
      </c>
    </row>
    <row r="68" spans="1:9" s="23" customFormat="1" ht="54" customHeight="1" thickBot="1" x14ac:dyDescent="0.25">
      <c r="A68" s="43">
        <v>601000</v>
      </c>
      <c r="B68" s="44" t="s">
        <v>12</v>
      </c>
      <c r="C68" s="47">
        <f t="shared" si="0"/>
        <v>0</v>
      </c>
      <c r="D68" s="45">
        <f>D69+D70+D71+D72</f>
        <v>0</v>
      </c>
      <c r="E68" s="45">
        <f>E69+E70+E71+E72</f>
        <v>0</v>
      </c>
      <c r="F68" s="45">
        <f>F69+F70+F71+F72</f>
        <v>0</v>
      </c>
      <c r="G68" s="46" t="s">
        <v>7</v>
      </c>
    </row>
    <row r="69" spans="1:9" s="1" customFormat="1" ht="36" customHeight="1" x14ac:dyDescent="0.2">
      <c r="A69" s="48">
        <v>601110</v>
      </c>
      <c r="B69" s="49" t="s">
        <v>10</v>
      </c>
      <c r="C69" s="55">
        <f t="shared" si="0"/>
        <v>80000000</v>
      </c>
      <c r="D69" s="55">
        <f t="shared" ref="D69:F72" si="2">+D15</f>
        <v>79272000</v>
      </c>
      <c r="E69" s="50">
        <f t="shared" si="2"/>
        <v>728000</v>
      </c>
      <c r="F69" s="50">
        <f t="shared" si="2"/>
        <v>0</v>
      </c>
      <c r="G69" s="46" t="s">
        <v>7</v>
      </c>
    </row>
    <row r="70" spans="1:9" s="1" customFormat="1" ht="43.5" customHeight="1" thickBot="1" x14ac:dyDescent="0.25">
      <c r="A70" s="51">
        <v>601210</v>
      </c>
      <c r="B70" s="52" t="s">
        <v>11</v>
      </c>
      <c r="C70" s="54">
        <f t="shared" si="0"/>
        <v>-80000000</v>
      </c>
      <c r="D70" s="54">
        <f t="shared" si="2"/>
        <v>-79272000</v>
      </c>
      <c r="E70" s="54">
        <f t="shared" si="2"/>
        <v>-728000</v>
      </c>
      <c r="F70" s="54">
        <f t="shared" si="2"/>
        <v>0</v>
      </c>
      <c r="G70" s="46" t="s">
        <v>7</v>
      </c>
    </row>
    <row r="71" spans="1:9" s="1" customFormat="1" ht="43.5" hidden="1" customHeight="1" x14ac:dyDescent="0.2">
      <c r="A71" s="24">
        <v>601120</v>
      </c>
      <c r="B71" s="25" t="s">
        <v>27</v>
      </c>
      <c r="C71" s="26">
        <f>+D71+E71</f>
        <v>0</v>
      </c>
      <c r="D71" s="26">
        <f t="shared" si="2"/>
        <v>0</v>
      </c>
      <c r="E71" s="26">
        <f t="shared" si="2"/>
        <v>0</v>
      </c>
      <c r="F71" s="26">
        <f t="shared" si="2"/>
        <v>0</v>
      </c>
      <c r="G71" s="13" t="s">
        <v>8</v>
      </c>
    </row>
    <row r="72" spans="1:9" s="1" customFormat="1" ht="43.5" hidden="1" customHeight="1" thickBot="1" x14ac:dyDescent="0.25">
      <c r="A72" s="5">
        <v>601220</v>
      </c>
      <c r="B72" s="6" t="s">
        <v>28</v>
      </c>
      <c r="C72" s="32">
        <f>+D72+E72</f>
        <v>0</v>
      </c>
      <c r="D72" s="32">
        <f t="shared" si="2"/>
        <v>0</v>
      </c>
      <c r="E72" s="7">
        <f t="shared" si="2"/>
        <v>0</v>
      </c>
      <c r="F72" s="32">
        <f t="shared" si="2"/>
        <v>0</v>
      </c>
      <c r="G72" s="13" t="s">
        <v>8</v>
      </c>
    </row>
    <row r="73" spans="1:9" s="27" customFormat="1" ht="42.75" customHeight="1" thickBot="1" x14ac:dyDescent="0.25">
      <c r="A73" s="43">
        <v>602000</v>
      </c>
      <c r="B73" s="60" t="s">
        <v>19</v>
      </c>
      <c r="C73" s="47">
        <f t="shared" si="0"/>
        <v>8934488.379999999</v>
      </c>
      <c r="D73" s="61">
        <f>SUM(D76:D87)</f>
        <v>-25275913.040000003</v>
      </c>
      <c r="E73" s="61">
        <f>SUM(E76:E87)</f>
        <v>34210401.420000002</v>
      </c>
      <c r="F73" s="61">
        <f>SUM(F76:F87)</f>
        <v>34210401.420000002</v>
      </c>
      <c r="G73" s="46" t="s">
        <v>7</v>
      </c>
    </row>
    <row r="74" spans="1:9" s="8" customFormat="1" ht="34.5" customHeight="1" x14ac:dyDescent="0.2">
      <c r="A74" s="48">
        <v>602100</v>
      </c>
      <c r="B74" s="49" t="s">
        <v>5</v>
      </c>
      <c r="C74" s="55">
        <f t="shared" si="0"/>
        <v>33970472.590000004</v>
      </c>
      <c r="D74" s="62">
        <f t="shared" ref="D74:F86" si="3">D20</f>
        <v>32917261.720000003</v>
      </c>
      <c r="E74" s="55">
        <f t="shared" si="3"/>
        <v>1053210.8700000001</v>
      </c>
      <c r="F74" s="62">
        <f t="shared" si="3"/>
        <v>324768.53000000003</v>
      </c>
      <c r="G74" s="46" t="s">
        <v>7</v>
      </c>
      <c r="I74" s="21"/>
    </row>
    <row r="75" spans="1:9" s="8" customFormat="1" ht="35.25" customHeight="1" thickBot="1" x14ac:dyDescent="0.25">
      <c r="A75" s="51">
        <v>602200</v>
      </c>
      <c r="B75" s="52" t="s">
        <v>6</v>
      </c>
      <c r="C75" s="54">
        <f t="shared" si="0"/>
        <v>25035984.210000005</v>
      </c>
      <c r="D75" s="63">
        <f t="shared" si="3"/>
        <v>23982773.340000004</v>
      </c>
      <c r="E75" s="63">
        <f t="shared" si="3"/>
        <v>1053210.8700000001</v>
      </c>
      <c r="F75" s="63">
        <f t="shared" si="3"/>
        <v>324768.53000000003</v>
      </c>
      <c r="G75" s="46" t="s">
        <v>7</v>
      </c>
    </row>
    <row r="76" spans="1:9" s="8" customFormat="1" ht="20.25" hidden="1" customHeight="1" thickBot="1" x14ac:dyDescent="0.25">
      <c r="A76" s="20"/>
      <c r="B76" s="10" t="str">
        <f t="shared" ref="B76:B86" si="4">B22</f>
        <v>рішення сесії від 05.03.2021</v>
      </c>
      <c r="C76" s="12">
        <f t="shared" si="0"/>
        <v>1536594.38</v>
      </c>
      <c r="D76" s="11">
        <f t="shared" si="3"/>
        <v>1536594.38</v>
      </c>
      <c r="E76" s="11">
        <f t="shared" si="3"/>
        <v>0</v>
      </c>
      <c r="F76" s="11">
        <f t="shared" si="3"/>
        <v>0</v>
      </c>
      <c r="G76" s="15" t="s">
        <v>8</v>
      </c>
    </row>
    <row r="77" spans="1:9" s="8" customFormat="1" ht="20.25" hidden="1" customHeight="1" thickBot="1" x14ac:dyDescent="0.25">
      <c r="A77" s="20"/>
      <c r="B77" s="10" t="str">
        <f t="shared" si="4"/>
        <v>рішення сесії від 30.03.2021</v>
      </c>
      <c r="C77" s="12">
        <f t="shared" si="0"/>
        <v>5680360</v>
      </c>
      <c r="D77" s="11">
        <f t="shared" si="3"/>
        <v>5680360</v>
      </c>
      <c r="E77" s="11">
        <f t="shared" si="3"/>
        <v>0</v>
      </c>
      <c r="F77" s="11">
        <f t="shared" si="3"/>
        <v>0</v>
      </c>
      <c r="G77" s="15" t="s">
        <v>8</v>
      </c>
    </row>
    <row r="78" spans="1:9" s="8" customFormat="1" ht="20.25" hidden="1" customHeight="1" thickBot="1" x14ac:dyDescent="0.25">
      <c r="A78" s="20"/>
      <c r="B78" s="10" t="str">
        <f t="shared" si="4"/>
        <v>рішення сесії від 30.04.2021</v>
      </c>
      <c r="C78" s="12">
        <f t="shared" si="0"/>
        <v>517534</v>
      </c>
      <c r="D78" s="11">
        <f t="shared" si="3"/>
        <v>517534</v>
      </c>
      <c r="E78" s="11">
        <f t="shared" si="3"/>
        <v>0</v>
      </c>
      <c r="F78" s="11">
        <f t="shared" si="3"/>
        <v>0</v>
      </c>
      <c r="G78" s="15" t="s">
        <v>8</v>
      </c>
    </row>
    <row r="79" spans="1:9" s="8" customFormat="1" ht="20.25" hidden="1" customHeight="1" thickBot="1" x14ac:dyDescent="0.25">
      <c r="A79" s="20"/>
      <c r="B79" s="10" t="str">
        <f t="shared" si="4"/>
        <v>рішення сесії від 30.04.2021</v>
      </c>
      <c r="C79" s="12">
        <f t="shared" si="0"/>
        <v>1200000</v>
      </c>
      <c r="D79" s="11">
        <f t="shared" si="3"/>
        <v>1200000</v>
      </c>
      <c r="E79" s="11">
        <f t="shared" si="3"/>
        <v>0</v>
      </c>
      <c r="F79" s="11">
        <f t="shared" si="3"/>
        <v>0</v>
      </c>
      <c r="G79" s="15" t="s">
        <v>8</v>
      </c>
    </row>
    <row r="80" spans="1:9" s="8" customFormat="1" ht="20.25" hidden="1" customHeight="1" thickBot="1" x14ac:dyDescent="0.25">
      <c r="A80" s="20"/>
      <c r="B80" s="10">
        <f t="shared" si="4"/>
        <v>0</v>
      </c>
      <c r="C80" s="12">
        <f t="shared" si="0"/>
        <v>0</v>
      </c>
      <c r="D80" s="11">
        <f t="shared" si="3"/>
        <v>0</v>
      </c>
      <c r="E80" s="11">
        <f t="shared" si="3"/>
        <v>0</v>
      </c>
      <c r="F80" s="11">
        <f t="shared" si="3"/>
        <v>0</v>
      </c>
      <c r="G80" s="15" t="s">
        <v>8</v>
      </c>
    </row>
    <row r="81" spans="1:7" s="8" customFormat="1" ht="20.25" hidden="1" customHeight="1" thickBot="1" x14ac:dyDescent="0.25">
      <c r="A81" s="20"/>
      <c r="B81" s="10">
        <f t="shared" si="4"/>
        <v>0</v>
      </c>
      <c r="C81" s="12">
        <f t="shared" si="0"/>
        <v>0</v>
      </c>
      <c r="D81" s="11">
        <f t="shared" si="3"/>
        <v>0</v>
      </c>
      <c r="E81" s="11">
        <f t="shared" si="3"/>
        <v>0</v>
      </c>
      <c r="F81" s="11">
        <f t="shared" si="3"/>
        <v>0</v>
      </c>
      <c r="G81" s="15" t="s">
        <v>8</v>
      </c>
    </row>
    <row r="82" spans="1:7" s="8" customFormat="1" ht="20.25" hidden="1" customHeight="1" thickBot="1" x14ac:dyDescent="0.25">
      <c r="A82" s="20"/>
      <c r="B82" s="10">
        <f t="shared" si="4"/>
        <v>0</v>
      </c>
      <c r="C82" s="12">
        <f t="shared" si="0"/>
        <v>0</v>
      </c>
      <c r="D82" s="11">
        <f t="shared" si="3"/>
        <v>0</v>
      </c>
      <c r="E82" s="11">
        <f t="shared" si="3"/>
        <v>0</v>
      </c>
      <c r="F82" s="11">
        <f t="shared" si="3"/>
        <v>0</v>
      </c>
      <c r="G82" s="15" t="s">
        <v>8</v>
      </c>
    </row>
    <row r="83" spans="1:7" s="8" customFormat="1" ht="20.25" hidden="1" customHeight="1" thickBot="1" x14ac:dyDescent="0.25">
      <c r="A83" s="20"/>
      <c r="B83" s="10">
        <f t="shared" si="4"/>
        <v>0</v>
      </c>
      <c r="C83" s="12">
        <f t="shared" si="0"/>
        <v>0</v>
      </c>
      <c r="D83" s="11">
        <f t="shared" si="3"/>
        <v>0</v>
      </c>
      <c r="E83" s="11">
        <f t="shared" si="3"/>
        <v>0</v>
      </c>
      <c r="F83" s="11">
        <f t="shared" si="3"/>
        <v>0</v>
      </c>
      <c r="G83" s="15" t="s">
        <v>8</v>
      </c>
    </row>
    <row r="84" spans="1:7" s="8" customFormat="1" ht="20.25" hidden="1" customHeight="1" thickBot="1" x14ac:dyDescent="0.25">
      <c r="A84" s="20"/>
      <c r="B84" s="10">
        <f t="shared" si="4"/>
        <v>0</v>
      </c>
      <c r="C84" s="12">
        <f t="shared" si="0"/>
        <v>0</v>
      </c>
      <c r="D84" s="11">
        <f t="shared" si="3"/>
        <v>0</v>
      </c>
      <c r="E84" s="11">
        <f t="shared" si="3"/>
        <v>0</v>
      </c>
      <c r="F84" s="11">
        <f t="shared" si="3"/>
        <v>0</v>
      </c>
      <c r="G84" s="15" t="s">
        <v>8</v>
      </c>
    </row>
    <row r="85" spans="1:7" s="8" customFormat="1" ht="20.25" hidden="1" customHeight="1" thickBot="1" x14ac:dyDescent="0.25">
      <c r="A85" s="20"/>
      <c r="B85" s="10">
        <f t="shared" si="4"/>
        <v>0</v>
      </c>
      <c r="C85" s="12">
        <f t="shared" si="0"/>
        <v>0</v>
      </c>
      <c r="D85" s="11">
        <f t="shared" si="3"/>
        <v>0</v>
      </c>
      <c r="E85" s="11">
        <f t="shared" si="3"/>
        <v>0</v>
      </c>
      <c r="F85" s="11">
        <f t="shared" si="3"/>
        <v>0</v>
      </c>
      <c r="G85" s="15" t="s">
        <v>8</v>
      </c>
    </row>
    <row r="86" spans="1:7" s="8" customFormat="1" ht="20.25" hidden="1" customHeight="1" thickBot="1" x14ac:dyDescent="0.25">
      <c r="A86" s="20"/>
      <c r="B86" s="10">
        <f t="shared" si="4"/>
        <v>0</v>
      </c>
      <c r="C86" s="12">
        <f t="shared" si="0"/>
        <v>0</v>
      </c>
      <c r="D86" s="11">
        <f t="shared" si="3"/>
        <v>0</v>
      </c>
      <c r="E86" s="11">
        <f t="shared" si="3"/>
        <v>0</v>
      </c>
      <c r="F86" s="11">
        <f t="shared" si="3"/>
        <v>0</v>
      </c>
      <c r="G86" s="15" t="s">
        <v>8</v>
      </c>
    </row>
    <row r="87" spans="1:7" s="8" customFormat="1" ht="60" customHeight="1" thickBot="1" x14ac:dyDescent="0.25">
      <c r="A87" s="51">
        <v>602400</v>
      </c>
      <c r="B87" s="57" t="s">
        <v>4</v>
      </c>
      <c r="C87" s="58">
        <f t="shared" si="0"/>
        <v>0</v>
      </c>
      <c r="D87" s="63">
        <f>SUM(D88:D111)</f>
        <v>-34210401.420000002</v>
      </c>
      <c r="E87" s="63">
        <f>SUM(E88:E111)</f>
        <v>34210401.420000002</v>
      </c>
      <c r="F87" s="63">
        <f>SUM(F88:F111)</f>
        <v>34210401.420000002</v>
      </c>
      <c r="G87" s="59" t="s">
        <v>7</v>
      </c>
    </row>
    <row r="88" spans="1:7" s="14" customFormat="1" ht="16.5" hidden="1" thickBot="1" x14ac:dyDescent="0.25">
      <c r="A88" s="9"/>
      <c r="B88" s="16" t="str">
        <f t="shared" ref="B88:B111" si="5">B34</f>
        <v>рішення про бюджет</v>
      </c>
      <c r="C88" s="12">
        <f t="shared" si="0"/>
        <v>0</v>
      </c>
      <c r="D88" s="17">
        <f t="shared" ref="D88:F109" si="6">D34</f>
        <v>-36626449</v>
      </c>
      <c r="E88" s="17">
        <f t="shared" si="6"/>
        <v>36626449</v>
      </c>
      <c r="F88" s="17">
        <f t="shared" si="6"/>
        <v>36626449</v>
      </c>
      <c r="G88" s="18" t="s">
        <v>8</v>
      </c>
    </row>
    <row r="89" spans="1:7" s="14" customFormat="1" ht="32.25" hidden="1" customHeight="1" thickBot="1" x14ac:dyDescent="0.25">
      <c r="A89" s="9"/>
      <c r="B89" s="19" t="str">
        <f t="shared" si="5"/>
        <v>рішення сесії від 05.03.2021</v>
      </c>
      <c r="C89" s="12">
        <f t="shared" si="0"/>
        <v>0</v>
      </c>
      <c r="D89" s="17">
        <f t="shared" si="6"/>
        <v>-1311136.3799999999</v>
      </c>
      <c r="E89" s="17">
        <f t="shared" si="6"/>
        <v>1311136.3799999999</v>
      </c>
      <c r="F89" s="17">
        <f t="shared" si="6"/>
        <v>1311136.3799999999</v>
      </c>
      <c r="G89" s="18" t="s">
        <v>8</v>
      </c>
    </row>
    <row r="90" spans="1:7" s="14" customFormat="1" ht="16.5" hidden="1" thickBot="1" x14ac:dyDescent="0.25">
      <c r="A90" s="9"/>
      <c r="B90" s="19" t="str">
        <f t="shared" si="5"/>
        <v>рішення сесії від 30.03.2021</v>
      </c>
      <c r="C90" s="12">
        <f t="shared" si="0"/>
        <v>0</v>
      </c>
      <c r="D90" s="17">
        <f t="shared" si="6"/>
        <v>2887183.96</v>
      </c>
      <c r="E90" s="17">
        <f t="shared" si="6"/>
        <v>-2887183.96</v>
      </c>
      <c r="F90" s="17">
        <f t="shared" si="6"/>
        <v>-2887183.96</v>
      </c>
      <c r="G90" s="18" t="s">
        <v>8</v>
      </c>
    </row>
    <row r="91" spans="1:7" s="14" customFormat="1" ht="16.5" hidden="1" thickBot="1" x14ac:dyDescent="0.25">
      <c r="A91" s="9"/>
      <c r="B91" s="19" t="str">
        <f t="shared" si="5"/>
        <v>рішення сесії від 30.04.2021</v>
      </c>
      <c r="C91" s="12">
        <f t="shared" si="0"/>
        <v>0</v>
      </c>
      <c r="D91" s="17">
        <f t="shared" si="6"/>
        <v>2040000</v>
      </c>
      <c r="E91" s="17">
        <f t="shared" si="6"/>
        <v>-2040000</v>
      </c>
      <c r="F91" s="17">
        <f t="shared" si="6"/>
        <v>-2040000</v>
      </c>
      <c r="G91" s="18" t="s">
        <v>8</v>
      </c>
    </row>
    <row r="92" spans="1:7" s="14" customFormat="1" ht="16.5" hidden="1" thickBot="1" x14ac:dyDescent="0.25">
      <c r="A92" s="9"/>
      <c r="B92" s="19" t="str">
        <f t="shared" si="5"/>
        <v>рішення сесії від 30.04.2021</v>
      </c>
      <c r="C92" s="12">
        <f t="shared" si="0"/>
        <v>0</v>
      </c>
      <c r="D92" s="17">
        <f t="shared" si="6"/>
        <v>-1200000</v>
      </c>
      <c r="E92" s="17">
        <f t="shared" si="6"/>
        <v>1200000</v>
      </c>
      <c r="F92" s="17">
        <f t="shared" si="6"/>
        <v>1200000</v>
      </c>
      <c r="G92" s="18" t="s">
        <v>8</v>
      </c>
    </row>
    <row r="93" spans="1:7" s="14" customFormat="1" ht="16.5" hidden="1" thickBot="1" x14ac:dyDescent="0.25">
      <c r="A93" s="9"/>
      <c r="B93" s="19">
        <f t="shared" si="5"/>
        <v>0</v>
      </c>
      <c r="C93" s="12">
        <f t="shared" si="0"/>
        <v>0</v>
      </c>
      <c r="D93" s="17">
        <f t="shared" si="6"/>
        <v>0</v>
      </c>
      <c r="E93" s="17">
        <f t="shared" si="6"/>
        <v>0</v>
      </c>
      <c r="F93" s="17">
        <f t="shared" si="6"/>
        <v>0</v>
      </c>
      <c r="G93" s="18" t="s">
        <v>8</v>
      </c>
    </row>
    <row r="94" spans="1:7" s="14" customFormat="1" ht="16.5" hidden="1" thickBot="1" x14ac:dyDescent="0.25">
      <c r="A94" s="9"/>
      <c r="B94" s="19">
        <f t="shared" si="5"/>
        <v>0</v>
      </c>
      <c r="C94" s="12">
        <f t="shared" si="0"/>
        <v>0</v>
      </c>
      <c r="D94" s="17">
        <f t="shared" si="6"/>
        <v>0</v>
      </c>
      <c r="E94" s="17">
        <f t="shared" si="6"/>
        <v>0</v>
      </c>
      <c r="F94" s="17">
        <f t="shared" si="6"/>
        <v>0</v>
      </c>
      <c r="G94" s="18" t="s">
        <v>8</v>
      </c>
    </row>
    <row r="95" spans="1:7" s="14" customFormat="1" ht="16.5" hidden="1" thickBot="1" x14ac:dyDescent="0.25">
      <c r="A95" s="9"/>
      <c r="B95" s="19">
        <f t="shared" si="5"/>
        <v>0</v>
      </c>
      <c r="C95" s="12">
        <f t="shared" si="0"/>
        <v>0</v>
      </c>
      <c r="D95" s="17">
        <f t="shared" si="6"/>
        <v>0</v>
      </c>
      <c r="E95" s="17">
        <f t="shared" si="6"/>
        <v>0</v>
      </c>
      <c r="F95" s="17">
        <f t="shared" si="6"/>
        <v>0</v>
      </c>
      <c r="G95" s="18" t="s">
        <v>8</v>
      </c>
    </row>
    <row r="96" spans="1:7" s="14" customFormat="1" ht="16.5" hidden="1" thickBot="1" x14ac:dyDescent="0.25">
      <c r="A96" s="9"/>
      <c r="B96" s="19">
        <f t="shared" si="5"/>
        <v>0</v>
      </c>
      <c r="C96" s="12">
        <f t="shared" si="0"/>
        <v>0</v>
      </c>
      <c r="D96" s="17">
        <f t="shared" si="6"/>
        <v>0</v>
      </c>
      <c r="E96" s="17">
        <f t="shared" si="6"/>
        <v>0</v>
      </c>
      <c r="F96" s="17">
        <f t="shared" si="6"/>
        <v>0</v>
      </c>
      <c r="G96" s="18" t="s">
        <v>8</v>
      </c>
    </row>
    <row r="97" spans="1:7" s="14" customFormat="1" ht="16.5" hidden="1" thickBot="1" x14ac:dyDescent="0.25">
      <c r="A97" s="9"/>
      <c r="B97" s="19">
        <f t="shared" si="5"/>
        <v>0</v>
      </c>
      <c r="C97" s="12">
        <f t="shared" si="0"/>
        <v>0</v>
      </c>
      <c r="D97" s="17">
        <f t="shared" si="6"/>
        <v>0</v>
      </c>
      <c r="E97" s="17">
        <f t="shared" si="6"/>
        <v>0</v>
      </c>
      <c r="F97" s="17">
        <f t="shared" si="6"/>
        <v>0</v>
      </c>
      <c r="G97" s="18" t="s">
        <v>8</v>
      </c>
    </row>
    <row r="98" spans="1:7" s="14" customFormat="1" ht="16.5" hidden="1" thickBot="1" x14ac:dyDescent="0.25">
      <c r="A98" s="9"/>
      <c r="B98" s="19">
        <f t="shared" si="5"/>
        <v>0</v>
      </c>
      <c r="C98" s="12">
        <f t="shared" ref="C98:C111" si="7">+D98+E98</f>
        <v>0</v>
      </c>
      <c r="D98" s="17">
        <f t="shared" si="6"/>
        <v>0</v>
      </c>
      <c r="E98" s="17">
        <f t="shared" si="6"/>
        <v>0</v>
      </c>
      <c r="F98" s="17">
        <f t="shared" si="6"/>
        <v>0</v>
      </c>
      <c r="G98" s="18" t="s">
        <v>8</v>
      </c>
    </row>
    <row r="99" spans="1:7" s="14" customFormat="1" ht="16.5" hidden="1" thickBot="1" x14ac:dyDescent="0.25">
      <c r="A99" s="9"/>
      <c r="B99" s="19">
        <f t="shared" si="5"/>
        <v>0</v>
      </c>
      <c r="C99" s="12">
        <f t="shared" si="7"/>
        <v>0</v>
      </c>
      <c r="D99" s="17">
        <f t="shared" si="6"/>
        <v>0</v>
      </c>
      <c r="E99" s="17">
        <f t="shared" si="6"/>
        <v>0</v>
      </c>
      <c r="F99" s="17">
        <f t="shared" si="6"/>
        <v>0</v>
      </c>
      <c r="G99" s="18" t="s">
        <v>8</v>
      </c>
    </row>
    <row r="100" spans="1:7" s="14" customFormat="1" ht="16.5" hidden="1" thickBot="1" x14ac:dyDescent="0.25">
      <c r="A100" s="9"/>
      <c r="B100" s="19">
        <f t="shared" si="5"/>
        <v>0</v>
      </c>
      <c r="C100" s="12">
        <f t="shared" si="7"/>
        <v>0</v>
      </c>
      <c r="D100" s="17">
        <f t="shared" si="6"/>
        <v>0</v>
      </c>
      <c r="E100" s="17">
        <f t="shared" si="6"/>
        <v>0</v>
      </c>
      <c r="F100" s="17">
        <f t="shared" si="6"/>
        <v>0</v>
      </c>
      <c r="G100" s="18" t="s">
        <v>8</v>
      </c>
    </row>
    <row r="101" spans="1:7" s="14" customFormat="1" ht="16.5" hidden="1" thickBot="1" x14ac:dyDescent="0.25">
      <c r="A101" s="9"/>
      <c r="B101" s="19">
        <f t="shared" si="5"/>
        <v>0</v>
      </c>
      <c r="C101" s="12">
        <f t="shared" si="7"/>
        <v>0</v>
      </c>
      <c r="D101" s="17">
        <f t="shared" si="6"/>
        <v>0</v>
      </c>
      <c r="E101" s="17">
        <f t="shared" si="6"/>
        <v>0</v>
      </c>
      <c r="F101" s="17">
        <f t="shared" si="6"/>
        <v>0</v>
      </c>
      <c r="G101" s="18" t="s">
        <v>8</v>
      </c>
    </row>
    <row r="102" spans="1:7" s="14" customFormat="1" ht="16.5" hidden="1" thickBot="1" x14ac:dyDescent="0.25">
      <c r="A102" s="9"/>
      <c r="B102" s="19">
        <f t="shared" si="5"/>
        <v>0</v>
      </c>
      <c r="C102" s="12">
        <f t="shared" si="7"/>
        <v>0</v>
      </c>
      <c r="D102" s="17">
        <f t="shared" si="6"/>
        <v>0</v>
      </c>
      <c r="E102" s="17">
        <f t="shared" si="6"/>
        <v>0</v>
      </c>
      <c r="F102" s="17">
        <f t="shared" si="6"/>
        <v>0</v>
      </c>
      <c r="G102" s="18" t="s">
        <v>8</v>
      </c>
    </row>
    <row r="103" spans="1:7" s="14" customFormat="1" ht="16.5" hidden="1" thickBot="1" x14ac:dyDescent="0.25">
      <c r="A103" s="9"/>
      <c r="B103" s="19">
        <f t="shared" si="5"/>
        <v>0</v>
      </c>
      <c r="C103" s="12">
        <f t="shared" si="7"/>
        <v>0</v>
      </c>
      <c r="D103" s="17">
        <f t="shared" si="6"/>
        <v>0</v>
      </c>
      <c r="E103" s="17">
        <f t="shared" si="6"/>
        <v>0</v>
      </c>
      <c r="F103" s="17">
        <f t="shared" si="6"/>
        <v>0</v>
      </c>
      <c r="G103" s="18" t="s">
        <v>8</v>
      </c>
    </row>
    <row r="104" spans="1:7" s="14" customFormat="1" ht="16.5" hidden="1" thickBot="1" x14ac:dyDescent="0.25">
      <c r="A104" s="9"/>
      <c r="B104" s="19">
        <f t="shared" si="5"/>
        <v>0</v>
      </c>
      <c r="C104" s="12">
        <f t="shared" ref="C104:C110" si="8">+D104+E104</f>
        <v>0</v>
      </c>
      <c r="D104" s="17">
        <f t="shared" si="6"/>
        <v>0</v>
      </c>
      <c r="E104" s="17">
        <f t="shared" si="6"/>
        <v>0</v>
      </c>
      <c r="F104" s="17">
        <f t="shared" si="6"/>
        <v>0</v>
      </c>
      <c r="G104" s="18" t="s">
        <v>8</v>
      </c>
    </row>
    <row r="105" spans="1:7" s="14" customFormat="1" ht="16.5" hidden="1" thickBot="1" x14ac:dyDescent="0.25">
      <c r="A105" s="9"/>
      <c r="B105" s="19">
        <f t="shared" si="5"/>
        <v>0</v>
      </c>
      <c r="C105" s="12">
        <f t="shared" si="8"/>
        <v>0</v>
      </c>
      <c r="D105" s="17">
        <f t="shared" si="6"/>
        <v>0</v>
      </c>
      <c r="E105" s="17">
        <f t="shared" si="6"/>
        <v>0</v>
      </c>
      <c r="F105" s="17">
        <f t="shared" si="6"/>
        <v>0</v>
      </c>
      <c r="G105" s="18" t="s">
        <v>8</v>
      </c>
    </row>
    <row r="106" spans="1:7" s="14" customFormat="1" ht="16.5" hidden="1" thickBot="1" x14ac:dyDescent="0.25">
      <c r="A106" s="9"/>
      <c r="B106" s="19">
        <f t="shared" si="5"/>
        <v>0</v>
      </c>
      <c r="C106" s="12">
        <f t="shared" si="8"/>
        <v>0</v>
      </c>
      <c r="D106" s="17">
        <f t="shared" si="6"/>
        <v>0</v>
      </c>
      <c r="E106" s="17">
        <f t="shared" si="6"/>
        <v>0</v>
      </c>
      <c r="F106" s="17">
        <f t="shared" si="6"/>
        <v>0</v>
      </c>
      <c r="G106" s="18" t="s">
        <v>8</v>
      </c>
    </row>
    <row r="107" spans="1:7" s="14" customFormat="1" ht="16.5" hidden="1" thickBot="1" x14ac:dyDescent="0.25">
      <c r="A107" s="9"/>
      <c r="B107" s="19">
        <f t="shared" si="5"/>
        <v>0</v>
      </c>
      <c r="C107" s="12">
        <f t="shared" si="8"/>
        <v>0</v>
      </c>
      <c r="D107" s="17">
        <f t="shared" si="6"/>
        <v>0</v>
      </c>
      <c r="E107" s="17">
        <f t="shared" si="6"/>
        <v>0</v>
      </c>
      <c r="F107" s="17">
        <f t="shared" si="6"/>
        <v>0</v>
      </c>
      <c r="G107" s="18" t="s">
        <v>8</v>
      </c>
    </row>
    <row r="108" spans="1:7" s="14" customFormat="1" ht="16.5" hidden="1" thickBot="1" x14ac:dyDescent="0.25">
      <c r="A108" s="9"/>
      <c r="B108" s="19">
        <f t="shared" si="5"/>
        <v>0</v>
      </c>
      <c r="C108" s="12">
        <f t="shared" si="8"/>
        <v>0</v>
      </c>
      <c r="D108" s="17">
        <f t="shared" si="6"/>
        <v>0</v>
      </c>
      <c r="E108" s="17">
        <f t="shared" si="6"/>
        <v>0</v>
      </c>
      <c r="F108" s="17">
        <f t="shared" si="6"/>
        <v>0</v>
      </c>
      <c r="G108" s="18" t="s">
        <v>8</v>
      </c>
    </row>
    <row r="109" spans="1:7" s="14" customFormat="1" ht="16.5" hidden="1" thickBot="1" x14ac:dyDescent="0.25">
      <c r="A109" s="9"/>
      <c r="B109" s="19">
        <f t="shared" si="5"/>
        <v>0</v>
      </c>
      <c r="C109" s="12">
        <f t="shared" si="8"/>
        <v>0</v>
      </c>
      <c r="D109" s="17">
        <f t="shared" si="6"/>
        <v>0</v>
      </c>
      <c r="E109" s="17">
        <f t="shared" si="6"/>
        <v>0</v>
      </c>
      <c r="F109" s="17">
        <f t="shared" si="6"/>
        <v>0</v>
      </c>
      <c r="G109" s="18" t="s">
        <v>8</v>
      </c>
    </row>
    <row r="110" spans="1:7" s="14" customFormat="1" ht="16.5" hidden="1" thickBot="1" x14ac:dyDescent="0.25">
      <c r="A110" s="9"/>
      <c r="B110" s="19">
        <f t="shared" si="5"/>
        <v>0</v>
      </c>
      <c r="C110" s="12">
        <f t="shared" si="8"/>
        <v>0</v>
      </c>
      <c r="D110" s="17">
        <f t="shared" ref="D110:F111" si="9">D56</f>
        <v>0</v>
      </c>
      <c r="E110" s="17">
        <f t="shared" si="9"/>
        <v>0</v>
      </c>
      <c r="F110" s="17">
        <f t="shared" si="9"/>
        <v>0</v>
      </c>
      <c r="G110" s="18" t="s">
        <v>8</v>
      </c>
    </row>
    <row r="111" spans="1:7" s="14" customFormat="1" ht="16.5" hidden="1" thickBot="1" x14ac:dyDescent="0.25">
      <c r="A111" s="9"/>
      <c r="B111" s="19">
        <f t="shared" si="5"/>
        <v>0</v>
      </c>
      <c r="C111" s="12">
        <f t="shared" si="7"/>
        <v>0</v>
      </c>
      <c r="D111" s="17">
        <f t="shared" si="9"/>
        <v>0</v>
      </c>
      <c r="E111" s="17">
        <f t="shared" si="9"/>
        <v>0</v>
      </c>
      <c r="F111" s="17">
        <f t="shared" si="9"/>
        <v>0</v>
      </c>
      <c r="G111" s="18" t="s">
        <v>8</v>
      </c>
    </row>
    <row r="112" spans="1:7" s="27" customFormat="1" ht="39" customHeight="1" thickBot="1" x14ac:dyDescent="0.25">
      <c r="A112" s="43" t="s">
        <v>25</v>
      </c>
      <c r="B112" s="60" t="s">
        <v>46</v>
      </c>
      <c r="C112" s="47">
        <f>+D112+E112</f>
        <v>8934488.379999999</v>
      </c>
      <c r="D112" s="61">
        <f>+D67+D60</f>
        <v>-25275913.040000003</v>
      </c>
      <c r="E112" s="61">
        <f t="shared" ref="E112:F112" si="10">+E67+E60</f>
        <v>34210401.420000002</v>
      </c>
      <c r="F112" s="61">
        <f t="shared" si="10"/>
        <v>34210401.420000002</v>
      </c>
      <c r="G112" s="46" t="s">
        <v>7</v>
      </c>
    </row>
    <row r="113" spans="1:7" ht="15.75" customHeight="1" x14ac:dyDescent="0.3">
      <c r="A113" s="33"/>
      <c r="B113" s="33"/>
      <c r="C113" s="33"/>
      <c r="D113" s="33"/>
      <c r="E113" s="33"/>
      <c r="F113" s="33"/>
      <c r="G113" s="46" t="s">
        <v>7</v>
      </c>
    </row>
    <row r="114" spans="1:7" s="28" customFormat="1" ht="15.75" x14ac:dyDescent="0.25">
      <c r="A114" s="34"/>
      <c r="B114" s="64"/>
      <c r="C114" s="64"/>
      <c r="D114" s="34"/>
      <c r="E114" s="34"/>
      <c r="F114" s="34"/>
      <c r="G114" s="46" t="s">
        <v>7</v>
      </c>
    </row>
    <row r="115" spans="1:7" ht="16.5" hidden="1" x14ac:dyDescent="0.3">
      <c r="A115" s="29"/>
      <c r="B115" s="29"/>
      <c r="C115" s="29"/>
      <c r="D115" s="30"/>
      <c r="F115" s="31"/>
    </row>
    <row r="116" spans="1:7" ht="39.75" hidden="1" customHeight="1" x14ac:dyDescent="0.3">
      <c r="A116" s="29"/>
      <c r="B116" s="85"/>
      <c r="C116" s="85"/>
      <c r="D116" s="30"/>
      <c r="E116" s="31"/>
    </row>
    <row r="117" spans="1:7" ht="16.5" hidden="1" x14ac:dyDescent="0.3">
      <c r="A117" s="29"/>
      <c r="B117" s="29"/>
      <c r="C117" s="29"/>
      <c r="D117" s="30"/>
      <c r="E117" s="31"/>
    </row>
    <row r="118" spans="1:7" s="28" customFormat="1" ht="15.75" x14ac:dyDescent="0.25">
      <c r="A118" s="65" t="s">
        <v>16</v>
      </c>
      <c r="B118" s="34"/>
      <c r="C118" s="66"/>
      <c r="D118" s="66"/>
      <c r="E118" s="66" t="s">
        <v>32</v>
      </c>
      <c r="F118" s="67"/>
      <c r="G118" s="59" t="s">
        <v>7</v>
      </c>
    </row>
    <row r="119" spans="1:7" x14ac:dyDescent="0.3">
      <c r="D119" s="22"/>
    </row>
    <row r="120" spans="1:7" s="81" customFormat="1" ht="12.75" x14ac:dyDescent="0.2">
      <c r="B120" s="81" t="s">
        <v>50</v>
      </c>
      <c r="D120" s="82">
        <v>505033094</v>
      </c>
      <c r="E120" s="82">
        <v>9365217</v>
      </c>
      <c r="F120" s="82">
        <v>1450000</v>
      </c>
      <c r="G120" s="83"/>
    </row>
    <row r="121" spans="1:7" s="81" customFormat="1" ht="12.75" x14ac:dyDescent="0.2">
      <c r="D121" s="82"/>
      <c r="E121" s="82"/>
      <c r="F121" s="82"/>
      <c r="G121" s="84"/>
    </row>
    <row r="122" spans="1:7" s="81" customFormat="1" ht="12.75" x14ac:dyDescent="0.2">
      <c r="B122" s="81" t="s">
        <v>51</v>
      </c>
      <c r="D122" s="82">
        <v>479757180.95999998</v>
      </c>
      <c r="E122" s="82">
        <v>43575618.420000002</v>
      </c>
      <c r="F122" s="82">
        <v>35660401.420000002</v>
      </c>
      <c r="G122" s="84"/>
    </row>
    <row r="123" spans="1:7" s="81" customFormat="1" ht="12.75" x14ac:dyDescent="0.2">
      <c r="D123" s="84"/>
      <c r="E123" s="84"/>
      <c r="F123" s="84"/>
      <c r="G123" s="83"/>
    </row>
    <row r="124" spans="1:7" s="81" customFormat="1" ht="12.75" x14ac:dyDescent="0.2">
      <c r="B124" s="81" t="s">
        <v>52</v>
      </c>
      <c r="D124" s="84">
        <f>+D120-D122</f>
        <v>25275913.040000021</v>
      </c>
      <c r="E124" s="84">
        <f>+E120-E122</f>
        <v>-34210401.420000002</v>
      </c>
      <c r="F124" s="84">
        <f>+F120-F122</f>
        <v>-34210401.420000002</v>
      </c>
      <c r="G124" s="83"/>
    </row>
    <row r="125" spans="1:7" s="81" customFormat="1" ht="12.75" x14ac:dyDescent="0.2">
      <c r="D125" s="84"/>
      <c r="E125" s="84"/>
      <c r="F125" s="84"/>
      <c r="G125" s="83"/>
    </row>
    <row r="126" spans="1:7" s="81" customFormat="1" ht="12.75" x14ac:dyDescent="0.2">
      <c r="B126" s="81" t="s">
        <v>53</v>
      </c>
      <c r="D126" s="84">
        <f>D19+D124</f>
        <v>0</v>
      </c>
      <c r="E126" s="84">
        <f>E13+E124</f>
        <v>0</v>
      </c>
      <c r="F126" s="84">
        <f>F124+F13</f>
        <v>0</v>
      </c>
      <c r="G126" s="83"/>
    </row>
  </sheetData>
  <autoFilter ref="A11:I118" xr:uid="{00000000-0009-0000-0000-000000000000}">
    <filterColumn colId="6">
      <filters>
        <filter val="п"/>
      </filters>
    </filterColumn>
  </autoFilter>
  <mergeCells count="9">
    <mergeCell ref="B116:C116"/>
    <mergeCell ref="A12:F12"/>
    <mergeCell ref="A59:F59"/>
    <mergeCell ref="A5:F5"/>
    <mergeCell ref="A9:A10"/>
    <mergeCell ref="B9:B10"/>
    <mergeCell ref="C9:C10"/>
    <mergeCell ref="D9:D10"/>
    <mergeCell ref="E9:F9"/>
  </mergeCells>
  <phoneticPr fontId="2" type="noConversion"/>
  <pageMargins left="1.1811023622047245" right="0.39370078740157483" top="0.78740157480314965" bottom="0.78740157480314965" header="0.15748031496062992" footer="0.15748031496062992"/>
  <pageSetup paperSize="9" scale="5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типова</vt:lpstr>
      <vt:lpstr>типова!Область_печати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2021-04-15T08:10:08Z</cp:lastPrinted>
  <dcterms:created xsi:type="dcterms:W3CDTF">2006-11-14T11:46:31Z</dcterms:created>
  <dcterms:modified xsi:type="dcterms:W3CDTF">2021-05-05T08:15:43Z</dcterms:modified>
</cp:coreProperties>
</file>